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20" windowHeight="3525" tabRatio="997" firstSheet="3" activeTab="5"/>
  </bookViews>
  <sheets>
    <sheet name="00000" sheetId="1" state="veryHidden" r:id="rId1"/>
    <sheet name="00001" sheetId="2" state="veryHidden" r:id="rId2"/>
    <sheet name="00002" sheetId="3" state="veryHidden" r:id="rId3"/>
    <sheet name="Cashflow- to KLSE" sheetId="4" r:id="rId4"/>
    <sheet name="SCIE-to KLSE" sheetId="5" r:id="rId5"/>
    <sheet name="P&amp;L n BS-KLSE" sheetId="6" r:id="rId6"/>
  </sheets>
  <definedNames>
    <definedName name="_xlnm.Print_Area" localSheetId="3">'Cashflow- to KLSE'!$A$1:$E$70</definedName>
    <definedName name="_xlnm.Print_Area" localSheetId="5">'P&amp;L n BS-KLSE'!$U$1:$AE$59</definedName>
    <definedName name="_xlnm.Print_Area" localSheetId="4">'SCIE-to KLSE'!$A$1:$G$44</definedName>
  </definedNames>
  <calcPr fullCalcOnLoad="1"/>
</workbook>
</file>

<file path=xl/sharedStrings.xml><?xml version="1.0" encoding="utf-8"?>
<sst xmlns="http://schemas.openxmlformats.org/spreadsheetml/2006/main" count="186" uniqueCount="143">
  <si>
    <t>Taxation</t>
  </si>
  <si>
    <t>Depreciation</t>
  </si>
  <si>
    <t>Total</t>
  </si>
  <si>
    <t>Share Capital</t>
  </si>
  <si>
    <t>Cash and bank balances</t>
  </si>
  <si>
    <t>Profit Guarantee</t>
  </si>
  <si>
    <t>Inventories</t>
  </si>
  <si>
    <t>Trade Receivables</t>
  </si>
  <si>
    <t>Other Receivables</t>
  </si>
  <si>
    <t>Due from customers on contracts</t>
  </si>
  <si>
    <t>Trade Payables</t>
  </si>
  <si>
    <t>Other Payables</t>
  </si>
  <si>
    <t>Reserves</t>
  </si>
  <si>
    <t>FAJAR  BARU CAPITAL BHD (281645-U)</t>
  </si>
  <si>
    <t>Revenue</t>
  </si>
  <si>
    <t>Finance Cost</t>
  </si>
  <si>
    <t>AS AT</t>
  </si>
  <si>
    <t>END OF</t>
  </si>
  <si>
    <t xml:space="preserve">CURRENT </t>
  </si>
  <si>
    <t>QUARTER</t>
  </si>
  <si>
    <t>RM'000</t>
  </si>
  <si>
    <t>CURRENT</t>
  </si>
  <si>
    <t>PRECEDING YEAR</t>
  </si>
  <si>
    <t>YEAR</t>
  </si>
  <si>
    <t>CORRESPONDING</t>
  </si>
  <si>
    <t>TO DATE</t>
  </si>
  <si>
    <t>PERIOD</t>
  </si>
  <si>
    <t>Current Assets</t>
  </si>
  <si>
    <t>Current Liabilities</t>
  </si>
  <si>
    <t>Net tangible assets per share (sen)</t>
  </si>
  <si>
    <t>QTR 1</t>
  </si>
  <si>
    <t>Property, Plant &amp; Equipment</t>
  </si>
  <si>
    <t>Intangible Assets</t>
  </si>
  <si>
    <t>Investments in Associate and Joint Venture</t>
  </si>
  <si>
    <t>Other Investments</t>
  </si>
  <si>
    <t>Minority Interest</t>
  </si>
  <si>
    <t>Long Term Liabilities</t>
  </si>
  <si>
    <t>Short Term Borrowings</t>
  </si>
  <si>
    <t>Deferred taxation</t>
  </si>
  <si>
    <t>Individual Quarter</t>
  </si>
  <si>
    <t>Adjustment for non-cash flow:-</t>
  </si>
  <si>
    <t>Change in working capital</t>
  </si>
  <si>
    <t>(RM'000)</t>
  </si>
  <si>
    <t>Profit/(Loss) before tax</t>
  </si>
  <si>
    <t>Interest expenses</t>
  </si>
  <si>
    <t>Interest income</t>
  </si>
  <si>
    <t>Operating profit/(loss) before changes in working capital</t>
  </si>
  <si>
    <t>(Increase)/Decrease in inventories</t>
  </si>
  <si>
    <t>(Increase)/Decrease in receivables</t>
  </si>
  <si>
    <t>(Increase)/Decrease in due from customers on contracts</t>
  </si>
  <si>
    <t>Cash generated from/(used in) operations</t>
  </si>
  <si>
    <t>Interest paid</t>
  </si>
  <si>
    <t>Net cash flow generated from/(used in) operating activities</t>
  </si>
  <si>
    <t>CASH FLOW FROM OPERATING ACTIVITIES</t>
  </si>
  <si>
    <t>CASH FLOW FROM INVESTING ACTIVITIES</t>
  </si>
  <si>
    <t>Interest received</t>
  </si>
  <si>
    <t>Net cash generated from investing activities</t>
  </si>
  <si>
    <t>CASH FLOW FROM FINANCING ACTIVITIES</t>
  </si>
  <si>
    <t>Repayment of hire purchase</t>
  </si>
  <si>
    <t>Net cash generated from financing activities</t>
  </si>
  <si>
    <t>NET INCREASE/(DECREASE) IN CASH AND CASH EQUIVALENTS</t>
  </si>
  <si>
    <t>CASH AND CASH EQUIVALENTS AT BEGINNING OF YEAR</t>
  </si>
  <si>
    <t>CASH AND CASH EQUIVALENTS AT END OF YEAR</t>
  </si>
  <si>
    <t>CASH AND CASH EQUIVALENTS COMPRISE:</t>
  </si>
  <si>
    <t>Fixed Deposits</t>
  </si>
  <si>
    <t>Bank Overdrafts</t>
  </si>
  <si>
    <t>Operating Expenses</t>
  </si>
  <si>
    <t>Repayment of  trust receipts</t>
  </si>
  <si>
    <t>Hire Purchase</t>
  </si>
  <si>
    <t>UNAUDITED CONDENSED CONSOLIDATED INCOME STATEMENT</t>
  </si>
  <si>
    <t>Other Operating Income</t>
  </si>
  <si>
    <t>Profit from Operations</t>
  </si>
  <si>
    <t>Investing Results</t>
  </si>
  <si>
    <t>Basic earnings per ordinary share (sen)</t>
  </si>
  <si>
    <t>(The unaudited Condensed Consolidated Income Statement should be read in conjunction with</t>
  </si>
  <si>
    <t>UNAUDITED CONDENSED CONSOLIDATED BALANCE SHEET</t>
  </si>
  <si>
    <t>Net Current Assets</t>
  </si>
  <si>
    <t>(The unaudited Condensed Consolidated Balance Sheet should be read in conjunction with the</t>
  </si>
  <si>
    <t xml:space="preserve">Net profit for the </t>
  </si>
  <si>
    <t>financial period</t>
  </si>
  <si>
    <t>Dividends</t>
  </si>
  <si>
    <t>Unaudited Condensed Consolidated Statement of Changes in Equity</t>
  </si>
  <si>
    <t xml:space="preserve">(The unaudited Condensed Consolidated Statement of Changes in Equity should be read in </t>
  </si>
  <si>
    <t>Unaudited Condensed Consolidated Cash Flow Statements</t>
  </si>
  <si>
    <t>(The unaudited Condensed Consolidated Cash Flow Statement should be read in</t>
  </si>
  <si>
    <t xml:space="preserve">YEAR </t>
  </si>
  <si>
    <t>ENDED</t>
  </si>
  <si>
    <t>FINANCIAL</t>
  </si>
  <si>
    <t>Non-current Assets</t>
  </si>
  <si>
    <t>Retention Sums</t>
  </si>
  <si>
    <t>Distributable</t>
  </si>
  <si>
    <t xml:space="preserve">Share </t>
  </si>
  <si>
    <t>premium</t>
  </si>
  <si>
    <t>Retained</t>
  </si>
  <si>
    <t>profit</t>
  </si>
  <si>
    <t>Share Premium</t>
  </si>
  <si>
    <t>Increase/(Decrease) in payables</t>
  </si>
  <si>
    <t>Taxes paid</t>
  </si>
  <si>
    <t>Purchase of fixed assets</t>
  </si>
  <si>
    <t>Net Proceeds from trust receipts</t>
  </si>
  <si>
    <t>QTR 2</t>
  </si>
  <si>
    <t>QTR 3</t>
  </si>
  <si>
    <t>Proceeds from disposal of fixed assets</t>
  </si>
  <si>
    <t>Bonus Issue</t>
  </si>
  <si>
    <t>Bad Debts written off</t>
  </si>
  <si>
    <t>QTR 4</t>
  </si>
  <si>
    <t>Gain on disposal of plant &amp; equipment</t>
  </si>
  <si>
    <t>Retained Profits / (Losses)</t>
  </si>
  <si>
    <t>Taxes refund</t>
  </si>
  <si>
    <t xml:space="preserve">  conjunction with the Annual Financial Statements for the year ended 30th June 2003)</t>
  </si>
  <si>
    <t xml:space="preserve"> the Annual Financial Statement for the year ended 30th June 2003)</t>
  </si>
  <si>
    <t xml:space="preserve">  Annual Financial Statements for the year ended 30th June 2003)</t>
  </si>
  <si>
    <t>Reserves on Consolidation</t>
  </si>
  <si>
    <t>Property Development Projects</t>
  </si>
  <si>
    <t>Acquisition of PRSB</t>
  </si>
  <si>
    <t>Proceed from Profit Guarantee</t>
  </si>
  <si>
    <t>For the 4th quarter ended 30 Jun 2004</t>
  </si>
  <si>
    <t>AS AT 30 JUNE 2004</t>
  </si>
  <si>
    <t>For the 4th quarter ended 30 June 2004</t>
  </si>
  <si>
    <t>Profit/(loss)  After Taxation</t>
  </si>
  <si>
    <t>Plant &amp; Equipment written off</t>
  </si>
  <si>
    <t>PRECEDING</t>
  </si>
  <si>
    <t>Inventories written off</t>
  </si>
  <si>
    <t>Provision for doubtful debts</t>
  </si>
  <si>
    <t>Due from customers on contract written down</t>
  </si>
  <si>
    <t>Provision for costs/foreseable losses</t>
  </si>
  <si>
    <t>-</t>
  </si>
  <si>
    <t>Reserve on</t>
  </si>
  <si>
    <t>Consolidation</t>
  </si>
  <si>
    <t>Reserve on Consolidation</t>
  </si>
  <si>
    <t xml:space="preserve">                       &lt;&lt;     Non-distributable        &gt;&gt;</t>
  </si>
  <si>
    <t>&lt;&lt;&lt;------------</t>
  </si>
  <si>
    <t>----------------&gt;&gt;</t>
  </si>
  <si>
    <t xml:space="preserve">      Cumulative Quarter</t>
  </si>
  <si>
    <t>Amortisation of reserve on consolidation</t>
  </si>
  <si>
    <t>(Increase)/Decrease in property development projects</t>
  </si>
  <si>
    <t>Balance as at 30 Jun 2004</t>
  </si>
  <si>
    <t>Balance as at 1st July 2002</t>
  </si>
  <si>
    <t>Balance as at 30 Jun 2003</t>
  </si>
  <si>
    <t>Net  Profit/(Loss) for the period</t>
  </si>
  <si>
    <t>Profit/(loss) Before Taxation</t>
  </si>
  <si>
    <t>Balance as at 1st July 2003</t>
  </si>
  <si>
    <t>Shareholders' Equity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</si>
</sst>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&quot;RM&quot;\-#,##0"/>
    <numFmt numFmtId="173" formatCode="&quot;RM&quot;#,##0;[Red]&quot;RM&quot;\-#,##0"/>
    <numFmt numFmtId="174" formatCode="&quot;RM&quot;#,##0.00;&quot;RM&quot;\-#,##0.00"/>
    <numFmt numFmtId="175" formatCode="&quot;RM&quot;#,##0.00;[Red]&quot;RM&quot;\-#,##0.00"/>
    <numFmt numFmtId="176" formatCode="_ &quot;RM&quot;* #,##0_ ;_ &quot;RM&quot;* \-#,##0_ ;_ &quot;RM&quot;* &quot;-&quot;_ ;_ @_ "/>
    <numFmt numFmtId="177" formatCode="_ * #,##0_ ;_ * \-#,##0_ ;_ * &quot;-&quot;_ ;_ @_ "/>
    <numFmt numFmtId="178" formatCode="_ &quot;RM&quot;* #,##0.00_ ;_ &quot;RM&quot;* \-#,##0.00_ ;_ &quot;RM&quot;* &quot;-&quot;??_ ;_ @_ "/>
    <numFmt numFmtId="179" formatCode="_ * #,##0.00_ ;_ * \-#,##0.00_ ;_ * &quot;-&quot;??_ ;_ @_ "/>
    <numFmt numFmtId="180" formatCode="&quot;RM&quot;#,##0_);\(&quot;RM&quot;#,##0\)"/>
    <numFmt numFmtId="181" formatCode="&quot;RM&quot;#,##0_);[Red]\(&quot;RM&quot;#,##0\)"/>
    <numFmt numFmtId="182" formatCode="&quot;RM&quot;#,##0.00_);\(&quot;RM&quot;#,##0.00\)"/>
    <numFmt numFmtId="183" formatCode="&quot;RM&quot;#,##0.00_);[Red]\(&quot;RM&quot;#,##0.00\)"/>
    <numFmt numFmtId="184" formatCode="_(&quot;RM&quot;* #,##0_);_(&quot;RM&quot;* \(#,##0\);_(&quot;RM&quot;* &quot;-&quot;_);_(@_)"/>
    <numFmt numFmtId="185" formatCode="_(&quot;RM&quot;* #,##0.00_);_(&quot;RM&quot;* \(#,##0.00\);_(&quot;RM&quot;* &quot;-&quot;??_);_(@_)"/>
    <numFmt numFmtId="186" formatCode="&quot;RM&quot;#,##0;\-&quot;RM&quot;#,##0"/>
    <numFmt numFmtId="187" formatCode="&quot;RM&quot;#,##0;[Red]\-&quot;RM&quot;#,##0"/>
    <numFmt numFmtId="188" formatCode="&quot;RM&quot;#,##0.00;\-&quot;RM&quot;#,##0.00"/>
    <numFmt numFmtId="189" formatCode="&quot;RM&quot;#,##0.00;[Red]\-&quot;RM&quot;#,##0.00"/>
    <numFmt numFmtId="190" formatCode="_-&quot;RM&quot;* #,##0_-;\-&quot;RM&quot;* #,##0_-;_-&quot;RM&quot;* &quot;-&quot;_-;_-@_-"/>
    <numFmt numFmtId="191" formatCode="_-&quot;RM&quot;* #,##0.00_-;\-&quot;RM&quot;* #,##0.00_-;_-&quot;RM&quot;* &quot;-&quot;??_-;_-@_-"/>
    <numFmt numFmtId="192" formatCode="_(* #,##0_);_(* \(#,##0\);_(* &quot;-&quot;??_);_(@_)"/>
    <numFmt numFmtId="193" formatCode="#,##0;[Red]\(#,##0\)"/>
    <numFmt numFmtId="194" formatCode="0_);[Red]\(0\)"/>
    <numFmt numFmtId="195" formatCode="#,##0.0_);[Red]\(#,##0.0\)"/>
    <numFmt numFmtId="196" formatCode="#,##0.000_);[Red]\(#,##0.000\)"/>
    <numFmt numFmtId="197" formatCode="0.000%"/>
    <numFmt numFmtId="198" formatCode="0.00_)"/>
    <numFmt numFmtId="199" formatCode="0.00%;\(0.00\)%"/>
    <numFmt numFmtId="200" formatCode="_(* #,##0.0_);_(* \(#,##0.0\);_(* &quot;-&quot;??_);_(@_)"/>
    <numFmt numFmtId="201" formatCode="_(* #,##0.000_);_(* \(#,##0.000\);_(* &quot;-&quot;??_);_(@_)"/>
    <numFmt numFmtId="202" formatCode="#,##0;\(#,##0\)"/>
    <numFmt numFmtId="203" formatCode="#,##0.0000_);[Red]\(#,##0.0000\)"/>
    <numFmt numFmtId="204" formatCode="#,##0.00000_);[Red]\(#,##0.00000\)"/>
    <numFmt numFmtId="205" formatCode="#,##0.000000_);[Red]\(#,##0.000000\)"/>
    <numFmt numFmtId="206" formatCode="#,##0.0000000_);[Red]\(#,##0.0000000\)"/>
    <numFmt numFmtId="207" formatCode="0.0"/>
    <numFmt numFmtId="208" formatCode="_-* #,##0.00_$_-;\-* #,##0.00_$_-;_-* &quot;-&quot;??_$_-;_-@_-"/>
    <numFmt numFmtId="209" formatCode="#,##0.0_);\(#,##0.0\)"/>
    <numFmt numFmtId="210" formatCode="#,##0.0000_);\(#,##0.0000\)"/>
    <numFmt numFmtId="211" formatCode="_(* #,##0.0_);_(* \(#,##0.0\);_(* &quot;-&quot;_);_(@_)"/>
    <numFmt numFmtId="212" formatCode="_(* #,##0.00_);_(* \(#,##0.00\);_(* &quot;-&quot;_);_(@_)"/>
    <numFmt numFmtId="213" formatCode="_-* #,##0_$_-;\-* #,##0_$_-;_-* &quot;-&quot;??_$_-;_-@_-"/>
    <numFmt numFmtId="214" formatCode="_-* #,##0.0_$_-;\-* #,##0.0_$_-;_-* &quot;-&quot;??_$_-;_-@_-"/>
    <numFmt numFmtId="215" formatCode="#,##0.000_);\(#,##0.000\)"/>
    <numFmt numFmtId="216" formatCode="_ * #,##0_ ;_ * \-#,##0_ ;_ * &quot;-&quot;??_ ;_ @_ "/>
    <numFmt numFmtId="217" formatCode="_(* #,##0.0000_);_(* \(#,##0.0000\);_(* &quot;-&quot;??_);_(@_)"/>
    <numFmt numFmtId="218" formatCode="_(* #,##0.0000_);_(* \(#,##0.0000\);_(* &quot;-&quot;????_);_(@_)"/>
    <numFmt numFmtId="219" formatCode="0.0%"/>
  </numFmts>
  <fonts count="16">
    <font>
      <sz val="11"/>
      <name val="Book Antiqua"/>
      <family val="0"/>
    </font>
    <font>
      <sz val="10"/>
      <name val="Arial"/>
      <family val="0"/>
    </font>
    <font>
      <sz val="10"/>
      <name val="Courier"/>
      <family val="0"/>
    </font>
    <font>
      <u val="single"/>
      <sz val="8.4"/>
      <color indexed="12"/>
      <name val="Arial"/>
      <family val="0"/>
    </font>
    <font>
      <b/>
      <i/>
      <sz val="16"/>
      <name val="Helv"/>
      <family val="0"/>
    </font>
    <font>
      <u val="single"/>
      <sz val="8.25"/>
      <color indexed="36"/>
      <name val="Book Antiqua"/>
      <family val="0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Accounting"/>
      <sz val="12"/>
      <name val="Times New Roman"/>
      <family val="1"/>
    </font>
    <font>
      <sz val="12"/>
      <name val="Book Antiqua"/>
      <family val="0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sz val="12"/>
      <name val="Book Antiqua"/>
      <family val="1"/>
    </font>
    <font>
      <sz val="12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9" fontId="2" fillId="0" borderId="0">
      <alignment/>
      <protection locked="0"/>
    </xf>
    <xf numFmtId="196" fontId="1" fillId="0" borderId="0">
      <alignment/>
      <protection locked="0"/>
    </xf>
    <xf numFmtId="0" fontId="5" fillId="0" borderId="0" applyNumberFormat="0" applyFill="0" applyBorder="0" applyAlignment="0" applyProtection="0"/>
    <xf numFmtId="197" fontId="1" fillId="0" borderId="0">
      <alignment/>
      <protection locked="0"/>
    </xf>
    <xf numFmtId="197" fontId="1" fillId="0" borderId="0">
      <alignment/>
      <protection locked="0"/>
    </xf>
    <xf numFmtId="0" fontId="3" fillId="0" borderId="0" applyNumberFormat="0" applyFill="0" applyBorder="0" applyAlignment="0" applyProtection="0"/>
    <xf numFmtId="198" fontId="4" fillId="0" borderId="0">
      <alignment/>
      <protection/>
    </xf>
    <xf numFmtId="9" fontId="0" fillId="0" borderId="0" applyFont="0" applyFill="0" applyBorder="0" applyAlignment="0" applyProtection="0"/>
    <xf numFmtId="197" fontId="1" fillId="0" borderId="1">
      <alignment/>
      <protection locked="0"/>
    </xf>
  </cellStyleXfs>
  <cellXfs count="161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171" fontId="8" fillId="0" borderId="0" xfId="15" applyFont="1" applyAlignment="1">
      <alignment horizontal="center"/>
    </xf>
    <xf numFmtId="171" fontId="9" fillId="0" borderId="0" xfId="15" applyFont="1" applyAlignment="1">
      <alignment horizontal="center"/>
    </xf>
    <xf numFmtId="192" fontId="8" fillId="0" borderId="0" xfId="15" applyNumberFormat="1" applyFont="1" applyAlignment="1">
      <alignment horizontal="center"/>
    </xf>
    <xf numFmtId="192" fontId="8" fillId="0" borderId="0" xfId="15" applyNumberFormat="1" applyFont="1" applyAlignment="1">
      <alignment/>
    </xf>
    <xf numFmtId="0" fontId="7" fillId="0" borderId="0" xfId="0" applyFont="1" applyAlignment="1">
      <alignment vertical="center"/>
    </xf>
    <xf numFmtId="37" fontId="8" fillId="0" borderId="0" xfId="0" applyNumberFormat="1" applyFont="1" applyAlignment="1">
      <alignment/>
    </xf>
    <xf numFmtId="14" fontId="7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 quotePrefix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 quotePrefix="1">
      <alignment horizontal="center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/>
    </xf>
    <xf numFmtId="37" fontId="8" fillId="2" borderId="3" xfId="0" applyNumberFormat="1" applyFont="1" applyFill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7" xfId="0" applyFont="1" applyBorder="1" applyAlignment="1">
      <alignment/>
    </xf>
    <xf numFmtId="37" fontId="8" fillId="2" borderId="7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0" fillId="0" borderId="0" xfId="0" applyFont="1" applyAlignment="1">
      <alignment vertical="center"/>
    </xf>
    <xf numFmtId="169" fontId="8" fillId="0" borderId="0" xfId="15" applyNumberFormat="1" applyFont="1" applyAlignment="1">
      <alignment horizontal="left" indent="3"/>
    </xf>
    <xf numFmtId="37" fontId="8" fillId="2" borderId="7" xfId="0" applyNumberFormat="1" applyFont="1" applyFill="1" applyBorder="1" applyAlignment="1">
      <alignment/>
    </xf>
    <xf numFmtId="14" fontId="7" fillId="0" borderId="9" xfId="0" applyNumberFormat="1" applyFont="1" applyBorder="1" applyAlignment="1">
      <alignment horizontal="center"/>
    </xf>
    <xf numFmtId="14" fontId="7" fillId="0" borderId="7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9" fontId="8" fillId="0" borderId="0" xfId="15" applyNumberFormat="1" applyFont="1" applyAlignment="1">
      <alignment/>
    </xf>
    <xf numFmtId="37" fontId="10" fillId="2" borderId="8" xfId="0" applyNumberFormat="1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9" fontId="8" fillId="0" borderId="11" xfId="15" applyNumberFormat="1" applyFont="1" applyBorder="1" applyAlignment="1">
      <alignment horizontal="left" indent="3"/>
    </xf>
    <xf numFmtId="37" fontId="10" fillId="2" borderId="9" xfId="0" applyNumberFormat="1" applyFont="1" applyFill="1" applyBorder="1" applyAlignment="1">
      <alignment horizontal="center"/>
    </xf>
    <xf numFmtId="37" fontId="10" fillId="2" borderId="9" xfId="15" applyNumberFormat="1" applyFont="1" applyFill="1" applyBorder="1" applyAlignment="1">
      <alignment/>
    </xf>
    <xf numFmtId="169" fontId="8" fillId="0" borderId="9" xfId="15" applyNumberFormat="1" applyFont="1" applyBorder="1" applyAlignment="1">
      <alignment horizontal="center"/>
    </xf>
    <xf numFmtId="169" fontId="8" fillId="0" borderId="9" xfId="17" applyNumberFormat="1" applyFont="1" applyBorder="1" applyAlignment="1">
      <alignment horizontal="center"/>
    </xf>
    <xf numFmtId="169" fontId="8" fillId="0" borderId="0" xfId="17" applyNumberFormat="1" applyFont="1" applyBorder="1" applyAlignment="1">
      <alignment horizontal="center"/>
    </xf>
    <xf numFmtId="37" fontId="10" fillId="2" borderId="9" xfId="0" applyNumberFormat="1" applyFont="1" applyFill="1" applyBorder="1" applyAlignment="1">
      <alignment/>
    </xf>
    <xf numFmtId="169" fontId="8" fillId="0" borderId="9" xfId="0" applyNumberFormat="1" applyFont="1" applyBorder="1" applyAlignment="1">
      <alignment horizontal="center"/>
    </xf>
    <xf numFmtId="171" fontId="8" fillId="0" borderId="9" xfId="15" applyFont="1" applyBorder="1" applyAlignment="1">
      <alignment horizontal="center"/>
    </xf>
    <xf numFmtId="171" fontId="8" fillId="0" borderId="0" xfId="15" applyFont="1" applyBorder="1" applyAlignment="1">
      <alignment horizontal="center"/>
    </xf>
    <xf numFmtId="0" fontId="11" fillId="0" borderId="0" xfId="0" applyFont="1" applyAlignment="1">
      <alignment/>
    </xf>
    <xf numFmtId="169" fontId="8" fillId="0" borderId="0" xfId="0" applyNumberFormat="1" applyFont="1" applyAlignment="1">
      <alignment/>
    </xf>
    <xf numFmtId="169" fontId="8" fillId="0" borderId="11" xfId="0" applyNumberFormat="1" applyFont="1" applyBorder="1" applyAlignment="1">
      <alignment/>
    </xf>
    <xf numFmtId="169" fontId="8" fillId="0" borderId="12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69" fontId="8" fillId="0" borderId="0" xfId="0" applyNumberFormat="1" applyFont="1" applyBorder="1" applyAlignment="1">
      <alignment/>
    </xf>
    <xf numFmtId="169" fontId="8" fillId="0" borderId="9" xfId="15" applyNumberFormat="1" applyFont="1" applyBorder="1" applyAlignment="1">
      <alignment horizontal="right"/>
    </xf>
    <xf numFmtId="169" fontId="8" fillId="0" borderId="0" xfId="15" applyNumberFormat="1" applyFont="1" applyBorder="1" applyAlignment="1">
      <alignment horizontal="right"/>
    </xf>
    <xf numFmtId="37" fontId="10" fillId="2" borderId="0" xfId="0" applyNumberFormat="1" applyFont="1" applyFill="1" applyAlignment="1">
      <alignment/>
    </xf>
    <xf numFmtId="0" fontId="8" fillId="0" borderId="0" xfId="0" applyFont="1" applyBorder="1" applyAlignment="1">
      <alignment horizontal="right"/>
    </xf>
    <xf numFmtId="169" fontId="8" fillId="0" borderId="0" xfId="15" applyNumberFormat="1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212" fontId="8" fillId="0" borderId="0" xfId="17" applyNumberFormat="1" applyFont="1" applyBorder="1" applyAlignment="1">
      <alignment horizontal="center"/>
    </xf>
    <xf numFmtId="39" fontId="8" fillId="0" borderId="0" xfId="0" applyNumberFormat="1" applyFont="1" applyAlignment="1">
      <alignment/>
    </xf>
    <xf numFmtId="0" fontId="8" fillId="0" borderId="13" xfId="0" applyFont="1" applyBorder="1" applyAlignment="1">
      <alignment horizontal="center"/>
    </xf>
    <xf numFmtId="210" fontId="8" fillId="0" borderId="0" xfId="15" applyNumberFormat="1" applyFont="1" applyBorder="1" applyAlignment="1">
      <alignment horizontal="center"/>
    </xf>
    <xf numFmtId="210" fontId="8" fillId="0" borderId="0" xfId="0" applyNumberFormat="1" applyFont="1" applyAlignment="1">
      <alignment/>
    </xf>
    <xf numFmtId="0" fontId="8" fillId="0" borderId="0" xfId="0" applyFont="1" applyBorder="1" applyAlignment="1" quotePrefix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169" fontId="8" fillId="0" borderId="14" xfId="0" applyNumberFormat="1" applyFont="1" applyBorder="1" applyAlignment="1">
      <alignment horizontal="center"/>
    </xf>
    <xf numFmtId="37" fontId="8" fillId="0" borderId="9" xfId="0" applyNumberFormat="1" applyFont="1" applyBorder="1" applyAlignment="1">
      <alignment horizontal="right"/>
    </xf>
    <xf numFmtId="169" fontId="8" fillId="0" borderId="14" xfId="15" applyNumberFormat="1" applyFont="1" applyBorder="1" applyAlignment="1">
      <alignment horizontal="center"/>
    </xf>
    <xf numFmtId="169" fontId="8" fillId="0" borderId="14" xfId="17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9" fontId="7" fillId="0" borderId="9" xfId="0" applyNumberFormat="1" applyFont="1" applyBorder="1" applyAlignment="1">
      <alignment horizontal="center"/>
    </xf>
    <xf numFmtId="39" fontId="7" fillId="0" borderId="0" xfId="0" applyNumberFormat="1" applyFont="1" applyBorder="1" applyAlignment="1">
      <alignment horizontal="left"/>
    </xf>
    <xf numFmtId="39" fontId="7" fillId="0" borderId="0" xfId="0" applyNumberFormat="1" applyFont="1" applyBorder="1" applyAlignment="1">
      <alignment/>
    </xf>
    <xf numFmtId="39" fontId="7" fillId="0" borderId="7" xfId="0" applyNumberFormat="1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37" fontId="10" fillId="0" borderId="0" xfId="0" applyNumberFormat="1" applyFont="1" applyFill="1" applyBorder="1" applyAlignment="1">
      <alignment/>
    </xf>
    <xf numFmtId="14" fontId="8" fillId="2" borderId="7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7" fillId="0" borderId="0" xfId="0" applyFont="1" applyAlignment="1">
      <alignment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justify"/>
    </xf>
    <xf numFmtId="192" fontId="8" fillId="0" borderId="1" xfId="15" applyNumberFormat="1" applyFont="1" applyBorder="1" applyAlignment="1">
      <alignment horizontal="center" vertical="center"/>
    </xf>
    <xf numFmtId="192" fontId="8" fillId="0" borderId="0" xfId="15" applyNumberFormat="1" applyFont="1" applyAlignment="1">
      <alignment horizontal="center" vertical="center"/>
    </xf>
    <xf numFmtId="192" fontId="8" fillId="0" borderId="0" xfId="15" applyNumberFormat="1" applyFont="1" applyAlignment="1">
      <alignment vertical="center"/>
    </xf>
    <xf numFmtId="192" fontId="7" fillId="0" borderId="0" xfId="15" applyNumberFormat="1" applyFont="1" applyAlignment="1">
      <alignment horizontal="center"/>
    </xf>
    <xf numFmtId="192" fontId="8" fillId="0" borderId="3" xfId="15" applyNumberFormat="1" applyFont="1" applyBorder="1" applyAlignment="1">
      <alignment horizontal="center" vertical="center"/>
    </xf>
    <xf numFmtId="192" fontId="8" fillId="0" borderId="11" xfId="15" applyNumberFormat="1" applyFont="1" applyBorder="1" applyAlignment="1">
      <alignment horizontal="center" vertical="center"/>
    </xf>
    <xf numFmtId="192" fontId="8" fillId="0" borderId="1" xfId="15" applyNumberFormat="1" applyFont="1" applyBorder="1" applyAlignment="1">
      <alignment/>
    </xf>
    <xf numFmtId="192" fontId="0" fillId="0" borderId="0" xfId="15" applyNumberFormat="1" applyFill="1" applyAlignment="1">
      <alignment/>
    </xf>
    <xf numFmtId="192" fontId="0" fillId="0" borderId="12" xfId="15" applyNumberFormat="1" applyFill="1" applyBorder="1" applyAlignment="1">
      <alignment/>
    </xf>
    <xf numFmtId="0" fontId="7" fillId="0" borderId="0" xfId="15" applyNumberFormat="1" applyFont="1" applyAlignment="1">
      <alignment horizontal="center"/>
    </xf>
    <xf numFmtId="14" fontId="7" fillId="0" borderId="0" xfId="15" applyNumberFormat="1" applyFont="1" applyAlignment="1">
      <alignment horizontal="center"/>
    </xf>
    <xf numFmtId="37" fontId="14" fillId="2" borderId="9" xfId="0" applyNumberFormat="1" applyFont="1" applyFill="1" applyBorder="1" applyAlignment="1">
      <alignment/>
    </xf>
    <xf numFmtId="37" fontId="10" fillId="2" borderId="14" xfId="0" applyNumberFormat="1" applyFont="1" applyFill="1" applyBorder="1" applyAlignment="1">
      <alignment/>
    </xf>
    <xf numFmtId="39" fontId="7" fillId="2" borderId="7" xfId="15" applyNumberFormat="1" applyFont="1" applyFill="1" applyBorder="1" applyAlignment="1">
      <alignment/>
    </xf>
    <xf numFmtId="37" fontId="8" fillId="3" borderId="3" xfId="0" applyNumberFormat="1" applyFont="1" applyFill="1" applyBorder="1" applyAlignment="1">
      <alignment/>
    </xf>
    <xf numFmtId="37" fontId="8" fillId="3" borderId="7" xfId="0" applyNumberFormat="1" applyFont="1" applyFill="1" applyBorder="1" applyAlignment="1">
      <alignment horizontal="center"/>
    </xf>
    <xf numFmtId="14" fontId="8" fillId="3" borderId="7" xfId="0" applyNumberFormat="1" applyFont="1" applyFill="1" applyBorder="1" applyAlignment="1">
      <alignment horizontal="center"/>
    </xf>
    <xf numFmtId="37" fontId="8" fillId="3" borderId="7" xfId="0" applyNumberFormat="1" applyFont="1" applyFill="1" applyBorder="1" applyAlignment="1">
      <alignment/>
    </xf>
    <xf numFmtId="37" fontId="10" fillId="3" borderId="8" xfId="0" applyNumberFormat="1" applyFont="1" applyFill="1" applyBorder="1" applyAlignment="1">
      <alignment horizontal="center"/>
    </xf>
    <xf numFmtId="37" fontId="10" fillId="3" borderId="9" xfId="0" applyNumberFormat="1" applyFont="1" applyFill="1" applyBorder="1" applyAlignment="1">
      <alignment horizontal="center"/>
    </xf>
    <xf numFmtId="37" fontId="10" fillId="3" borderId="9" xfId="15" applyNumberFormat="1" applyFont="1" applyFill="1" applyBorder="1" applyAlignment="1">
      <alignment/>
    </xf>
    <xf numFmtId="37" fontId="10" fillId="3" borderId="9" xfId="0" applyNumberFormat="1" applyFont="1" applyFill="1" applyBorder="1" applyAlignment="1">
      <alignment/>
    </xf>
    <xf numFmtId="37" fontId="10" fillId="3" borderId="14" xfId="15" applyNumberFormat="1" applyFont="1" applyFill="1" applyBorder="1" applyAlignment="1">
      <alignment/>
    </xf>
    <xf numFmtId="37" fontId="14" fillId="3" borderId="9" xfId="0" applyNumberFormat="1" applyFont="1" applyFill="1" applyBorder="1" applyAlignment="1">
      <alignment/>
    </xf>
    <xf numFmtId="37" fontId="10" fillId="3" borderId="14" xfId="0" applyNumberFormat="1" applyFont="1" applyFill="1" applyBorder="1" applyAlignment="1">
      <alignment/>
    </xf>
    <xf numFmtId="37" fontId="10" fillId="3" borderId="0" xfId="0" applyNumberFormat="1" applyFont="1" applyFill="1" applyAlignment="1">
      <alignment/>
    </xf>
    <xf numFmtId="169" fontId="15" fillId="0" borderId="0" xfId="0" applyNumberFormat="1" applyFont="1" applyAlignment="1">
      <alignment/>
    </xf>
    <xf numFmtId="0" fontId="8" fillId="0" borderId="1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37" fontId="8" fillId="0" borderId="0" xfId="0" applyNumberFormat="1" applyFont="1" applyFill="1" applyBorder="1" applyAlignment="1">
      <alignment/>
    </xf>
    <xf numFmtId="0" fontId="8" fillId="0" borderId="7" xfId="0" applyFont="1" applyFill="1" applyBorder="1" applyAlignment="1">
      <alignment/>
    </xf>
    <xf numFmtId="37" fontId="14" fillId="0" borderId="7" xfId="0" applyNumberFormat="1" applyFont="1" applyFill="1" applyBorder="1" applyAlignment="1">
      <alignment/>
    </xf>
    <xf numFmtId="171" fontId="8" fillId="0" borderId="14" xfId="15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1" fontId="12" fillId="0" borderId="0" xfId="15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9" fontId="15" fillId="0" borderId="0" xfId="17" applyNumberFormat="1" applyFont="1" applyBorder="1" applyAlignment="1">
      <alignment horizontal="center"/>
    </xf>
    <xf numFmtId="171" fontId="15" fillId="0" borderId="0" xfId="15" applyFont="1" applyBorder="1" applyAlignment="1">
      <alignment horizontal="center"/>
    </xf>
    <xf numFmtId="171" fontId="7" fillId="0" borderId="9" xfId="15" applyFont="1" applyBorder="1" applyAlignment="1">
      <alignment horizontal="center"/>
    </xf>
    <xf numFmtId="179" fontId="8" fillId="0" borderId="0" xfId="0" applyNumberFormat="1" applyFont="1" applyAlignment="1">
      <alignment vertical="center"/>
    </xf>
    <xf numFmtId="171" fontId="8" fillId="0" borderId="0" xfId="0" applyNumberFormat="1" applyFont="1" applyAlignment="1">
      <alignment vertical="center"/>
    </xf>
    <xf numFmtId="171" fontId="7" fillId="3" borderId="9" xfId="15" applyFont="1" applyFill="1" applyBorder="1" applyAlignment="1">
      <alignment horizontal="center"/>
    </xf>
    <xf numFmtId="171" fontId="15" fillId="0" borderId="0" xfId="15" applyFont="1" applyAlignment="1">
      <alignment/>
    </xf>
    <xf numFmtId="169" fontId="8" fillId="0" borderId="9" xfId="15" applyNumberFormat="1" applyFont="1" applyBorder="1" applyAlignment="1">
      <alignment/>
    </xf>
    <xf numFmtId="0" fontId="8" fillId="0" borderId="16" xfId="0" applyFont="1" applyBorder="1" applyAlignment="1">
      <alignment/>
    </xf>
    <xf numFmtId="192" fontId="8" fillId="0" borderId="16" xfId="15" applyNumberFormat="1" applyFont="1" applyBorder="1" applyAlignment="1">
      <alignment/>
    </xf>
    <xf numFmtId="0" fontId="8" fillId="4" borderId="16" xfId="0" applyFont="1" applyFill="1" applyBorder="1" applyAlignment="1">
      <alignment/>
    </xf>
    <xf numFmtId="192" fontId="9" fillId="4" borderId="16" xfId="15" applyNumberFormat="1" applyFont="1" applyFill="1" applyBorder="1" applyAlignment="1">
      <alignment horizontal="center"/>
    </xf>
    <xf numFmtId="171" fontId="8" fillId="4" borderId="16" xfId="15" applyFont="1" applyFill="1" applyBorder="1" applyAlignment="1">
      <alignment/>
    </xf>
    <xf numFmtId="192" fontId="8" fillId="4" borderId="16" xfId="15" applyNumberFormat="1" applyFont="1" applyFill="1" applyBorder="1" applyAlignment="1">
      <alignment/>
    </xf>
    <xf numFmtId="171" fontId="8" fillId="4" borderId="16" xfId="0" applyNumberFormat="1" applyFont="1" applyFill="1" applyBorder="1" applyAlignment="1">
      <alignment/>
    </xf>
    <xf numFmtId="171" fontId="8" fillId="0" borderId="0" xfId="15" applyFont="1" applyAlignment="1">
      <alignment/>
    </xf>
    <xf numFmtId="192" fontId="8" fillId="0" borderId="12" xfId="15" applyNumberFormat="1" applyFont="1" applyBorder="1" applyAlignment="1">
      <alignment/>
    </xf>
    <xf numFmtId="192" fontId="8" fillId="0" borderId="11" xfId="15" applyNumberFormat="1" applyFont="1" applyBorder="1" applyAlignment="1">
      <alignment/>
    </xf>
    <xf numFmtId="171" fontId="8" fillId="0" borderId="0" xfId="15" applyFont="1" applyAlignment="1" quotePrefix="1">
      <alignment horizontal="right"/>
    </xf>
    <xf numFmtId="169" fontId="8" fillId="0" borderId="17" xfId="0" applyNumberFormat="1" applyFont="1" applyBorder="1" applyAlignment="1">
      <alignment/>
    </xf>
    <xf numFmtId="169" fontId="8" fillId="0" borderId="12" xfId="0" applyNumberFormat="1" applyFont="1" applyBorder="1" applyAlignment="1">
      <alignment horizontal="center"/>
    </xf>
    <xf numFmtId="192" fontId="8" fillId="0" borderId="14" xfId="15" applyNumberFormat="1" applyFont="1" applyBorder="1" applyAlignment="1">
      <alignment/>
    </xf>
    <xf numFmtId="171" fontId="8" fillId="0" borderId="14" xfId="15" applyFont="1" applyBorder="1" applyAlignment="1">
      <alignment/>
    </xf>
    <xf numFmtId="169" fontId="7" fillId="0" borderId="18" xfId="0" applyNumberFormat="1" applyFont="1" applyBorder="1" applyAlignment="1">
      <alignment/>
    </xf>
    <xf numFmtId="37" fontId="10" fillId="2" borderId="6" xfId="0" applyNumberFormat="1" applyFont="1" applyFill="1" applyBorder="1" applyAlignment="1">
      <alignment/>
    </xf>
    <xf numFmtId="0" fontId="8" fillId="0" borderId="6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Date" xfId="19"/>
    <cellStyle name="Fixed" xfId="20"/>
    <cellStyle name="Followed Hyperlink" xfId="21"/>
    <cellStyle name="Heading1" xfId="22"/>
    <cellStyle name="Heading2" xfId="23"/>
    <cellStyle name="Hyperlink" xfId="24"/>
    <cellStyle name="Normal - Style1" xfId="25"/>
    <cellStyle name="Percent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3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825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8308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="75" zoomScaleNormal="75" workbookViewId="0" topLeftCell="A1">
      <selection activeCell="A6" sqref="A6"/>
    </sheetView>
  </sheetViews>
  <sheetFormatPr defaultColWidth="9.00390625" defaultRowHeight="16.5"/>
  <cols>
    <col min="1" max="1" width="5.25390625" style="4" customWidth="1"/>
    <col min="2" max="2" width="43.375" style="4" customWidth="1"/>
    <col min="3" max="3" width="23.25390625" style="4" customWidth="1"/>
    <col min="4" max="4" width="14.25390625" style="8" bestFit="1" customWidth="1"/>
    <col min="5" max="5" width="13.75390625" style="4" bestFit="1" customWidth="1"/>
    <col min="6" max="6" width="9.00390625" style="4" customWidth="1"/>
    <col min="7" max="7" width="12.125" style="4" customWidth="1"/>
    <col min="8" max="16384" width="9.00390625" style="4" customWidth="1"/>
  </cols>
  <sheetData>
    <row r="1" spans="1:2" ht="18.75">
      <c r="A1" s="90" t="s">
        <v>13</v>
      </c>
      <c r="B1" s="3"/>
    </row>
    <row r="2" spans="1:2" ht="15.75">
      <c r="A2" s="3"/>
      <c r="B2" s="3"/>
    </row>
    <row r="3" spans="1:5" ht="15.75">
      <c r="A3" s="12" t="s">
        <v>83</v>
      </c>
      <c r="B3" s="3"/>
      <c r="D3" s="103">
        <v>2004</v>
      </c>
      <c r="E3" s="17">
        <v>2003</v>
      </c>
    </row>
    <row r="4" spans="1:5" ht="15.75">
      <c r="A4" s="12" t="s">
        <v>118</v>
      </c>
      <c r="B4" s="3"/>
      <c r="D4" s="97" t="s">
        <v>17</v>
      </c>
      <c r="E4" s="97" t="s">
        <v>17</v>
      </c>
    </row>
    <row r="5" spans="4:5" ht="15.75">
      <c r="D5" s="97" t="s">
        <v>18</v>
      </c>
      <c r="E5" s="97" t="s">
        <v>121</v>
      </c>
    </row>
    <row r="6" spans="4:5" ht="15.75">
      <c r="D6" s="97" t="s">
        <v>19</v>
      </c>
      <c r="E6" s="97" t="s">
        <v>19</v>
      </c>
    </row>
    <row r="7" spans="4:5" ht="15.75">
      <c r="D7" s="104">
        <v>38168</v>
      </c>
      <c r="E7" s="104">
        <v>37802</v>
      </c>
    </row>
    <row r="8" spans="4:5" ht="15.75">
      <c r="D8" s="97" t="s">
        <v>20</v>
      </c>
      <c r="E8" s="97" t="s">
        <v>20</v>
      </c>
    </row>
    <row r="9" ht="15.75">
      <c r="A9" s="2" t="s">
        <v>53</v>
      </c>
    </row>
    <row r="10" spans="1:5" ht="16.5">
      <c r="A10" s="3" t="s">
        <v>43</v>
      </c>
      <c r="B10" s="3"/>
      <c r="C10" s="3"/>
      <c r="D10" s="101">
        <f>174-174+196+38</f>
        <v>234</v>
      </c>
      <c r="E10" s="8">
        <v>-42831</v>
      </c>
    </row>
    <row r="11" spans="1:5" ht="15.75">
      <c r="A11" s="3" t="s">
        <v>40</v>
      </c>
      <c r="B11" s="3"/>
      <c r="C11" s="3"/>
      <c r="D11" s="96"/>
      <c r="E11" s="8"/>
    </row>
    <row r="12" spans="1:5" ht="16.5">
      <c r="A12" s="3"/>
      <c r="B12" s="3" t="s">
        <v>104</v>
      </c>
      <c r="C12" s="3"/>
      <c r="D12" s="101">
        <v>0</v>
      </c>
      <c r="E12" s="8">
        <v>233</v>
      </c>
    </row>
    <row r="13" spans="2:5" ht="16.5">
      <c r="B13" s="3" t="s">
        <v>1</v>
      </c>
      <c r="C13" s="3"/>
      <c r="D13" s="101">
        <v>399</v>
      </c>
      <c r="E13" s="8">
        <v>458</v>
      </c>
    </row>
    <row r="14" spans="2:5" ht="16.5">
      <c r="B14" s="3" t="s">
        <v>120</v>
      </c>
      <c r="C14" s="3"/>
      <c r="D14" s="101">
        <v>0</v>
      </c>
      <c r="E14" s="8">
        <v>1</v>
      </c>
    </row>
    <row r="15" spans="2:5" ht="16.5">
      <c r="B15" s="3" t="s">
        <v>44</v>
      </c>
      <c r="C15" s="3"/>
      <c r="D15" s="101">
        <v>908</v>
      </c>
      <c r="E15" s="8">
        <v>837</v>
      </c>
    </row>
    <row r="16" spans="2:5" ht="16.5">
      <c r="B16" s="3" t="s">
        <v>122</v>
      </c>
      <c r="C16" s="3"/>
      <c r="D16" s="101">
        <v>0</v>
      </c>
      <c r="E16" s="8">
        <v>454</v>
      </c>
    </row>
    <row r="17" spans="2:5" ht="16.5">
      <c r="B17" s="3" t="s">
        <v>123</v>
      </c>
      <c r="C17" s="3"/>
      <c r="D17" s="101">
        <v>0</v>
      </c>
      <c r="E17" s="8">
        <v>14932</v>
      </c>
    </row>
    <row r="18" spans="2:5" ht="16.5">
      <c r="B18" s="3" t="s">
        <v>124</v>
      </c>
      <c r="C18" s="3"/>
      <c r="D18" s="101">
        <v>0</v>
      </c>
      <c r="E18" s="8">
        <v>11542</v>
      </c>
    </row>
    <row r="19" spans="2:5" ht="16.5">
      <c r="B19" s="3" t="s">
        <v>125</v>
      </c>
      <c r="C19" s="3"/>
      <c r="D19" s="101">
        <v>-12175</v>
      </c>
      <c r="E19" s="8">
        <v>16659</v>
      </c>
    </row>
    <row r="20" spans="2:5" ht="16.5">
      <c r="B20" s="3" t="s">
        <v>45</v>
      </c>
      <c r="C20" s="3"/>
      <c r="D20" s="101">
        <v>-90</v>
      </c>
      <c r="E20" s="8">
        <v>-631</v>
      </c>
    </row>
    <row r="21" spans="2:5" ht="16.5">
      <c r="B21" s="3" t="s">
        <v>134</v>
      </c>
      <c r="C21" s="3"/>
      <c r="D21" s="101">
        <v>-23</v>
      </c>
      <c r="E21" s="8">
        <v>0</v>
      </c>
    </row>
    <row r="22" spans="2:5" ht="16.5">
      <c r="B22" s="3" t="s">
        <v>106</v>
      </c>
      <c r="C22" s="3"/>
      <c r="D22" s="101">
        <v>-231</v>
      </c>
      <c r="E22" s="8">
        <v>-27</v>
      </c>
    </row>
    <row r="23" spans="1:5" ht="16.5">
      <c r="A23" s="3"/>
      <c r="B23" s="3"/>
      <c r="C23" s="3"/>
      <c r="D23" s="102"/>
      <c r="E23" s="149"/>
    </row>
    <row r="24" spans="1:5" ht="15.75">
      <c r="A24" s="3" t="s">
        <v>46</v>
      </c>
      <c r="B24" s="3"/>
      <c r="C24" s="3"/>
      <c r="D24" s="95">
        <f>SUM(D10:D23)</f>
        <v>-10978</v>
      </c>
      <c r="E24" s="8">
        <f>SUM(E10:E23)</f>
        <v>1627</v>
      </c>
    </row>
    <row r="25" spans="1:5" ht="15.75">
      <c r="A25" s="3"/>
      <c r="B25" s="3"/>
      <c r="C25" s="3"/>
      <c r="D25" s="96"/>
      <c r="E25" s="8"/>
    </row>
    <row r="26" spans="1:5" ht="15.75">
      <c r="A26" s="3" t="s">
        <v>41</v>
      </c>
      <c r="B26" s="3"/>
      <c r="C26" s="3"/>
      <c r="D26" s="96"/>
      <c r="E26" s="8"/>
    </row>
    <row r="27" spans="1:5" ht="16.5">
      <c r="A27" s="3"/>
      <c r="B27" s="3" t="s">
        <v>47</v>
      </c>
      <c r="C27" s="3"/>
      <c r="D27" s="101">
        <v>-15</v>
      </c>
      <c r="E27" s="8">
        <v>87</v>
      </c>
    </row>
    <row r="28" spans="1:5" ht="16.5">
      <c r="A28" s="3"/>
      <c r="B28" s="9" t="s">
        <v>114</v>
      </c>
      <c r="C28" s="3"/>
      <c r="D28" s="101">
        <f>-15466+7</f>
        <v>-15459</v>
      </c>
      <c r="E28" s="7" t="s">
        <v>126</v>
      </c>
    </row>
    <row r="29" spans="1:5" ht="16.5">
      <c r="A29" s="3"/>
      <c r="B29" s="3" t="s">
        <v>135</v>
      </c>
      <c r="C29" s="3"/>
      <c r="D29" s="101">
        <v>-54</v>
      </c>
      <c r="E29" s="7" t="s">
        <v>126</v>
      </c>
    </row>
    <row r="30" spans="1:5" ht="16.5">
      <c r="A30" s="3"/>
      <c r="B30" s="3" t="s">
        <v>48</v>
      </c>
      <c r="C30" s="3"/>
      <c r="D30" s="101">
        <f>18040-18040+18071</f>
        <v>18071</v>
      </c>
      <c r="E30" s="8">
        <v>2915</v>
      </c>
    </row>
    <row r="31" spans="1:5" ht="16.5">
      <c r="A31" s="3"/>
      <c r="B31" s="3" t="s">
        <v>49</v>
      </c>
      <c r="C31" s="3"/>
      <c r="D31" s="101">
        <f>-2192+12175</f>
        <v>9983</v>
      </c>
      <c r="E31" s="8">
        <v>-4508</v>
      </c>
    </row>
    <row r="32" spans="1:5" ht="16.5">
      <c r="A32" s="3"/>
      <c r="B32" s="3" t="s">
        <v>96</v>
      </c>
      <c r="C32" s="3"/>
      <c r="D32" s="101">
        <f>-785+785-762</f>
        <v>-762</v>
      </c>
      <c r="E32" s="149">
        <v>288</v>
      </c>
    </row>
    <row r="33" spans="1:5" ht="15.75">
      <c r="A33" s="3" t="s">
        <v>50</v>
      </c>
      <c r="B33" s="3"/>
      <c r="C33" s="3"/>
      <c r="D33" s="98">
        <f>SUM(D24:D32)</f>
        <v>786</v>
      </c>
      <c r="E33" s="8">
        <f>SUM(E24:E32)</f>
        <v>409</v>
      </c>
    </row>
    <row r="34" spans="1:5" ht="15.75">
      <c r="A34" s="3"/>
      <c r="B34" s="3"/>
      <c r="C34" s="3"/>
      <c r="D34" s="96"/>
      <c r="E34" s="8"/>
    </row>
    <row r="35" spans="1:5" ht="16.5">
      <c r="A35" s="3" t="s">
        <v>51</v>
      </c>
      <c r="B35" s="3"/>
      <c r="C35" s="136"/>
      <c r="D35" s="101">
        <v>-908</v>
      </c>
      <c r="E35" s="8">
        <v>-837</v>
      </c>
    </row>
    <row r="36" spans="1:5" ht="16.5">
      <c r="A36" s="3" t="s">
        <v>97</v>
      </c>
      <c r="B36" s="3"/>
      <c r="C36" s="136"/>
      <c r="D36" s="101">
        <f>-137+137-168</f>
        <v>-168</v>
      </c>
      <c r="E36" s="8">
        <v>-684</v>
      </c>
    </row>
    <row r="37" spans="1:5" ht="16.5">
      <c r="A37" s="3" t="s">
        <v>108</v>
      </c>
      <c r="B37" s="3"/>
      <c r="C37" s="3"/>
      <c r="D37" s="101">
        <v>0</v>
      </c>
      <c r="E37" s="8">
        <v>58</v>
      </c>
    </row>
    <row r="38" spans="1:5" ht="15.75">
      <c r="A38" s="3" t="s">
        <v>52</v>
      </c>
      <c r="B38" s="3"/>
      <c r="C38" s="3"/>
      <c r="D38" s="150">
        <f>SUM(D33:D37)</f>
        <v>-290</v>
      </c>
      <c r="E38" s="150">
        <f>SUM(E33:E37)</f>
        <v>-1054</v>
      </c>
    </row>
    <row r="39" spans="1:5" ht="15.75">
      <c r="A39" s="3"/>
      <c r="B39" s="3"/>
      <c r="C39" s="3"/>
      <c r="D39" s="96"/>
      <c r="E39" s="8"/>
    </row>
    <row r="40" spans="1:5" ht="15.75">
      <c r="A40" s="12" t="s">
        <v>54</v>
      </c>
      <c r="B40" s="3"/>
      <c r="C40" s="3"/>
      <c r="D40" s="96"/>
      <c r="E40" s="8"/>
    </row>
    <row r="41" spans="1:5" ht="15.75">
      <c r="A41" s="3"/>
      <c r="B41" s="3"/>
      <c r="C41" s="3"/>
      <c r="D41" s="96"/>
      <c r="E41" s="8"/>
    </row>
    <row r="42" spans="2:5" ht="16.5">
      <c r="B42" s="3" t="s">
        <v>55</v>
      </c>
      <c r="C42" s="3"/>
      <c r="D42" s="101">
        <v>90</v>
      </c>
      <c r="E42" s="8">
        <v>178</v>
      </c>
    </row>
    <row r="43" spans="2:5" ht="16.5">
      <c r="B43" s="3" t="s">
        <v>98</v>
      </c>
      <c r="C43" s="3"/>
      <c r="D43" s="101">
        <v>-36</v>
      </c>
      <c r="E43" s="8">
        <v>-35</v>
      </c>
    </row>
    <row r="44" spans="2:5" ht="16.5">
      <c r="B44" s="3" t="s">
        <v>102</v>
      </c>
      <c r="C44" s="3"/>
      <c r="D44" s="101">
        <v>450</v>
      </c>
      <c r="E44" s="8">
        <v>28</v>
      </c>
    </row>
    <row r="45" spans="2:5" ht="16.5">
      <c r="B45" s="3" t="s">
        <v>115</v>
      </c>
      <c r="C45" s="3"/>
      <c r="D45" s="101">
        <v>6576</v>
      </c>
      <c r="E45" s="8">
        <v>0</v>
      </c>
    </row>
    <row r="46" spans="1:5" ht="15.75">
      <c r="A46" s="3" t="s">
        <v>56</v>
      </c>
      <c r="B46" s="3"/>
      <c r="C46" s="3"/>
      <c r="D46" s="99">
        <f>SUM(D42:D45)</f>
        <v>7080</v>
      </c>
      <c r="E46" s="150">
        <f>SUM(E42:E45)</f>
        <v>171</v>
      </c>
    </row>
    <row r="47" spans="1:5" ht="15.75">
      <c r="A47" s="3"/>
      <c r="B47" s="3"/>
      <c r="C47" s="3"/>
      <c r="D47" s="96"/>
      <c r="E47" s="8"/>
    </row>
    <row r="48" spans="1:5" ht="15.75">
      <c r="A48" s="12" t="s">
        <v>57</v>
      </c>
      <c r="B48" s="3"/>
      <c r="C48" s="3"/>
      <c r="D48" s="96"/>
      <c r="E48" s="8"/>
    </row>
    <row r="49" spans="1:5" ht="15.75">
      <c r="A49" s="3"/>
      <c r="B49" s="13"/>
      <c r="C49" s="3"/>
      <c r="D49" s="96"/>
      <c r="E49" s="8"/>
    </row>
    <row r="50" spans="1:5" ht="16.5">
      <c r="A50" s="3"/>
      <c r="B50" s="3" t="s">
        <v>67</v>
      </c>
      <c r="C50" s="3"/>
      <c r="D50" s="101">
        <v>-4000</v>
      </c>
      <c r="E50" s="8">
        <v>-3301</v>
      </c>
    </row>
    <row r="51" spans="1:5" ht="16.5">
      <c r="A51" s="3"/>
      <c r="B51" s="3" t="s">
        <v>99</v>
      </c>
      <c r="C51" s="137"/>
      <c r="D51" s="101">
        <v>3865</v>
      </c>
      <c r="E51" s="8">
        <v>3549</v>
      </c>
    </row>
    <row r="52" spans="1:5" ht="16.5">
      <c r="A52" s="3"/>
      <c r="B52" s="3" t="s">
        <v>68</v>
      </c>
      <c r="C52" s="3"/>
      <c r="D52" s="101">
        <v>0</v>
      </c>
      <c r="E52" s="8">
        <v>1157</v>
      </c>
    </row>
    <row r="53" spans="1:5" ht="16.5">
      <c r="A53" s="3"/>
      <c r="B53" s="3" t="s">
        <v>58</v>
      </c>
      <c r="C53" s="3"/>
      <c r="D53" s="101">
        <v>-883</v>
      </c>
      <c r="E53" s="8">
        <v>-593</v>
      </c>
    </row>
    <row r="54" spans="1:5" ht="15.75">
      <c r="A54" s="3" t="s">
        <v>59</v>
      </c>
      <c r="B54" s="3"/>
      <c r="C54" s="3"/>
      <c r="D54" s="99">
        <f>SUM(D50:D53)</f>
        <v>-1018</v>
      </c>
      <c r="E54" s="150">
        <f>SUM(E50:E53)</f>
        <v>812</v>
      </c>
    </row>
    <row r="55" spans="1:5" ht="15.75">
      <c r="A55" s="3"/>
      <c r="B55" s="3"/>
      <c r="C55" s="3"/>
      <c r="D55" s="96"/>
      <c r="E55" s="8"/>
    </row>
    <row r="56" spans="1:5" ht="15.75">
      <c r="A56" s="9" t="s">
        <v>60</v>
      </c>
      <c r="B56" s="3"/>
      <c r="C56" s="3"/>
      <c r="D56" s="8">
        <f>+D38+D46+D54</f>
        <v>5772</v>
      </c>
      <c r="E56" s="8">
        <f>+E38+E46+E54</f>
        <v>-71</v>
      </c>
    </row>
    <row r="57" spans="1:5" ht="15.75">
      <c r="A57" s="3"/>
      <c r="B57" s="3"/>
      <c r="C57" s="3"/>
      <c r="D57" s="96"/>
      <c r="E57" s="8"/>
    </row>
    <row r="58" spans="1:5" ht="16.5">
      <c r="A58" s="9" t="s">
        <v>61</v>
      </c>
      <c r="B58" s="3"/>
      <c r="C58" s="3"/>
      <c r="D58" s="101">
        <v>-3544</v>
      </c>
      <c r="E58" s="8">
        <v>-3473</v>
      </c>
    </row>
    <row r="59" spans="1:5" ht="16.5" thickBot="1">
      <c r="A59" s="9" t="s">
        <v>62</v>
      </c>
      <c r="B59" s="3"/>
      <c r="C59" s="3"/>
      <c r="D59" s="94">
        <f>SUM(D56:D58)</f>
        <v>2228</v>
      </c>
      <c r="E59" s="100">
        <f>SUM(E56:E58)</f>
        <v>-3544</v>
      </c>
    </row>
    <row r="60" spans="1:5" ht="16.5" thickTop="1">
      <c r="A60" s="3"/>
      <c r="B60" s="3"/>
      <c r="C60" s="3"/>
      <c r="D60" s="96"/>
      <c r="E60" s="8"/>
    </row>
    <row r="61" spans="1:5" ht="15.75">
      <c r="A61" s="3"/>
      <c r="B61" s="3"/>
      <c r="C61" s="3"/>
      <c r="D61" s="96"/>
      <c r="E61" s="8"/>
    </row>
    <row r="62" spans="1:5" ht="15.75">
      <c r="A62" s="9" t="s">
        <v>63</v>
      </c>
      <c r="B62" s="3"/>
      <c r="C62" s="3"/>
      <c r="D62" s="96"/>
      <c r="E62" s="8"/>
    </row>
    <row r="63" spans="2:5" ht="16.5">
      <c r="B63" s="4" t="s">
        <v>4</v>
      </c>
      <c r="D63" s="101">
        <v>401</v>
      </c>
      <c r="E63" s="8">
        <v>46</v>
      </c>
    </row>
    <row r="64" spans="2:5" ht="16.5">
      <c r="B64" s="4" t="s">
        <v>64</v>
      </c>
      <c r="D64" s="101">
        <f>5866+38</f>
        <v>5904</v>
      </c>
      <c r="E64" s="8">
        <v>3514</v>
      </c>
    </row>
    <row r="65" spans="2:5" ht="16.5">
      <c r="B65" s="4" t="s">
        <v>65</v>
      </c>
      <c r="D65" s="101">
        <f>-4099+4099-4077</f>
        <v>-4077</v>
      </c>
      <c r="E65" s="8">
        <v>-7104</v>
      </c>
    </row>
    <row r="66" spans="4:5" ht="16.5" thickBot="1">
      <c r="D66" s="100">
        <f>SUM(D63:D65)</f>
        <v>2228</v>
      </c>
      <c r="E66" s="100">
        <f>SUM(E63:E65)</f>
        <v>-3544</v>
      </c>
    </row>
    <row r="67" ht="16.5" thickTop="1">
      <c r="D67" s="139">
        <f>+D66-D59</f>
        <v>0</v>
      </c>
    </row>
    <row r="69" ht="15.75">
      <c r="A69" s="91" t="s">
        <v>84</v>
      </c>
    </row>
    <row r="70" ht="15.75">
      <c r="A70" s="91" t="s">
        <v>109</v>
      </c>
    </row>
    <row r="71" spans="1:8" ht="15.75">
      <c r="A71" s="141"/>
      <c r="B71" s="141"/>
      <c r="C71" s="141"/>
      <c r="D71" s="142"/>
      <c r="E71" s="141"/>
      <c r="F71" s="141"/>
      <c r="G71" s="141"/>
      <c r="H71" s="141"/>
    </row>
    <row r="72" spans="1:8" ht="18">
      <c r="A72" s="141"/>
      <c r="B72" s="143"/>
      <c r="C72" s="143"/>
      <c r="D72" s="144"/>
      <c r="E72" s="143"/>
      <c r="F72" s="143"/>
      <c r="G72" s="143"/>
      <c r="H72" s="141"/>
    </row>
    <row r="73" spans="1:8" ht="15.75">
      <c r="A73" s="141"/>
      <c r="B73" s="143"/>
      <c r="C73" s="143"/>
      <c r="D73" s="145"/>
      <c r="E73" s="143"/>
      <c r="F73" s="143"/>
      <c r="G73" s="143"/>
      <c r="H73" s="141"/>
    </row>
    <row r="74" spans="1:8" ht="15.75">
      <c r="A74" s="141"/>
      <c r="B74" s="143"/>
      <c r="C74" s="143"/>
      <c r="D74" s="145"/>
      <c r="E74" s="143"/>
      <c r="F74" s="143"/>
      <c r="G74" s="143"/>
      <c r="H74" s="141"/>
    </row>
    <row r="75" spans="1:8" ht="15.75">
      <c r="A75" s="141"/>
      <c r="B75" s="143"/>
      <c r="C75" s="143"/>
      <c r="D75" s="145"/>
      <c r="E75" s="143"/>
      <c r="F75" s="143"/>
      <c r="G75" s="145"/>
      <c r="H75" s="141"/>
    </row>
    <row r="76" spans="1:8" ht="15.75">
      <c r="A76" s="141"/>
      <c r="B76" s="143"/>
      <c r="C76" s="143"/>
      <c r="D76" s="146"/>
      <c r="E76" s="143"/>
      <c r="F76" s="143"/>
      <c r="G76" s="145"/>
      <c r="H76" s="141"/>
    </row>
    <row r="77" spans="1:8" ht="15.75">
      <c r="A77" s="141"/>
      <c r="B77" s="143"/>
      <c r="C77" s="143"/>
      <c r="D77" s="146"/>
      <c r="E77" s="143"/>
      <c r="F77" s="143"/>
      <c r="G77" s="145"/>
      <c r="H77" s="141"/>
    </row>
    <row r="78" spans="1:8" ht="15.75">
      <c r="A78" s="141"/>
      <c r="B78" s="143"/>
      <c r="C78" s="143"/>
      <c r="D78" s="146"/>
      <c r="E78" s="143"/>
      <c r="F78" s="143"/>
      <c r="G78" s="145"/>
      <c r="H78" s="141"/>
    </row>
    <row r="79" spans="1:8" ht="15.75">
      <c r="A79" s="141"/>
      <c r="B79" s="143"/>
      <c r="C79" s="143"/>
      <c r="D79" s="146"/>
      <c r="E79" s="143"/>
      <c r="F79" s="143"/>
      <c r="G79" s="147"/>
      <c r="H79" s="141"/>
    </row>
    <row r="80" spans="1:8" ht="15.75">
      <c r="A80" s="141"/>
      <c r="B80" s="143"/>
      <c r="C80" s="143"/>
      <c r="D80" s="146"/>
      <c r="E80" s="143"/>
      <c r="F80" s="143"/>
      <c r="G80" s="143"/>
      <c r="H80" s="141"/>
    </row>
    <row r="81" spans="1:8" ht="15.75">
      <c r="A81" s="141"/>
      <c r="B81" s="143"/>
      <c r="C81" s="143"/>
      <c r="D81" s="146"/>
      <c r="E81" s="143"/>
      <c r="F81" s="143"/>
      <c r="G81" s="143"/>
      <c r="H81" s="141"/>
    </row>
    <row r="82" spans="1:8" ht="15.75">
      <c r="A82" s="141"/>
      <c r="B82" s="141"/>
      <c r="C82" s="141"/>
      <c r="D82" s="142"/>
      <c r="E82" s="141"/>
      <c r="F82" s="141"/>
      <c r="G82" s="141"/>
      <c r="H82" s="141"/>
    </row>
  </sheetData>
  <printOptions horizontalCentered="1"/>
  <pageMargins left="0.6" right="0.5" top="0.7" bottom="0.42" header="0.36" footer="0.33"/>
  <pageSetup fitToHeight="1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zoomScale="75" zoomScaleNormal="75" workbookViewId="0" topLeftCell="A1">
      <selection activeCell="A14" sqref="A14"/>
    </sheetView>
  </sheetViews>
  <sheetFormatPr defaultColWidth="9.00390625" defaultRowHeight="16.5"/>
  <cols>
    <col min="1" max="1" width="38.00390625" style="4" customWidth="1"/>
    <col min="2" max="2" width="3.375" style="4" customWidth="1"/>
    <col min="3" max="3" width="13.75390625" style="5" customWidth="1"/>
    <col min="4" max="5" width="14.875" style="5" customWidth="1"/>
    <col min="6" max="7" width="13.75390625" style="5" customWidth="1"/>
    <col min="8" max="16384" width="9.00390625" style="4" customWidth="1"/>
  </cols>
  <sheetData>
    <row r="1" ht="18.75">
      <c r="A1" s="90" t="s">
        <v>13</v>
      </c>
    </row>
    <row r="2" ht="15.75">
      <c r="A2" s="3"/>
    </row>
    <row r="3" ht="15.75">
      <c r="A3" s="12" t="s">
        <v>81</v>
      </c>
    </row>
    <row r="4" ht="15.75">
      <c r="A4" s="12" t="s">
        <v>116</v>
      </c>
    </row>
    <row r="6" spans="4:6" ht="15.75">
      <c r="D6" s="5" t="s">
        <v>131</v>
      </c>
      <c r="E6" s="5" t="s">
        <v>12</v>
      </c>
      <c r="F6" s="151" t="s">
        <v>132</v>
      </c>
    </row>
    <row r="7" spans="4:6" ht="15.75">
      <c r="D7" s="5" t="s">
        <v>130</v>
      </c>
      <c r="F7" s="5" t="s">
        <v>90</v>
      </c>
    </row>
    <row r="8" spans="4:6" ht="15.75">
      <c r="D8" s="5" t="s">
        <v>91</v>
      </c>
      <c r="E8" s="5" t="s">
        <v>127</v>
      </c>
      <c r="F8" s="5" t="s">
        <v>93</v>
      </c>
    </row>
    <row r="9" spans="3:7" ht="15.75">
      <c r="C9" s="5" t="s">
        <v>3</v>
      </c>
      <c r="D9" s="5" t="s">
        <v>92</v>
      </c>
      <c r="E9" s="5" t="s">
        <v>128</v>
      </c>
      <c r="F9" s="5" t="s">
        <v>94</v>
      </c>
      <c r="G9" s="5" t="s">
        <v>2</v>
      </c>
    </row>
    <row r="10" spans="3:7" ht="18">
      <c r="C10" s="6" t="s">
        <v>42</v>
      </c>
      <c r="D10" s="6" t="s">
        <v>42</v>
      </c>
      <c r="E10" s="6" t="s">
        <v>42</v>
      </c>
      <c r="F10" s="6" t="s">
        <v>42</v>
      </c>
      <c r="G10" s="6" t="s">
        <v>42</v>
      </c>
    </row>
    <row r="11" ht="15.75">
      <c r="A11" s="91"/>
    </row>
    <row r="12" spans="1:7" ht="15.75">
      <c r="A12" s="93" t="s">
        <v>141</v>
      </c>
      <c r="C12" s="95">
        <v>40999</v>
      </c>
      <c r="D12" s="95">
        <v>5547.984</v>
      </c>
      <c r="E12" s="95">
        <v>0</v>
      </c>
      <c r="F12" s="95">
        <v>-26659</v>
      </c>
      <c r="G12" s="95">
        <f>SUM(C12:F12)</f>
        <v>19887.983999999997</v>
      </c>
    </row>
    <row r="13" ht="15.75">
      <c r="F13" s="7"/>
    </row>
    <row r="14" spans="1:7" ht="15.75">
      <c r="A14" s="4" t="s">
        <v>103</v>
      </c>
      <c r="C14" s="7">
        <v>0</v>
      </c>
      <c r="D14" s="7"/>
      <c r="E14" s="7"/>
      <c r="F14" s="7">
        <v>0</v>
      </c>
      <c r="G14" s="5">
        <v>0</v>
      </c>
    </row>
    <row r="15" ht="15.75">
      <c r="F15" s="7"/>
    </row>
    <row r="16" spans="1:7" ht="15.75">
      <c r="A16" s="4" t="s">
        <v>78</v>
      </c>
      <c r="F16" s="7">
        <f>197+49-1-2+38</f>
        <v>281</v>
      </c>
      <c r="G16" s="95">
        <f>SUM(C16:F16)</f>
        <v>281</v>
      </c>
    </row>
    <row r="17" spans="1:6" ht="15.75">
      <c r="A17" s="4" t="s">
        <v>79</v>
      </c>
      <c r="F17" s="7"/>
    </row>
    <row r="18" ht="15.75">
      <c r="F18" s="7"/>
    </row>
    <row r="19" spans="1:7" ht="15.75">
      <c r="A19" s="4" t="s">
        <v>5</v>
      </c>
      <c r="F19" s="7">
        <v>6576</v>
      </c>
      <c r="G19" s="95">
        <f>SUM(C19:F19)</f>
        <v>6576</v>
      </c>
    </row>
    <row r="21" spans="1:7" ht="15.75">
      <c r="A21" s="4" t="s">
        <v>129</v>
      </c>
      <c r="E21" s="7">
        <v>949</v>
      </c>
      <c r="G21" s="95">
        <f>SUM(C21:F21)</f>
        <v>949</v>
      </c>
    </row>
    <row r="22" spans="5:7" ht="15.75">
      <c r="E22" s="7"/>
      <c r="G22" s="95"/>
    </row>
    <row r="23" spans="1:7" ht="15.75">
      <c r="A23" s="4" t="s">
        <v>134</v>
      </c>
      <c r="E23" s="7">
        <v>-23</v>
      </c>
      <c r="G23" s="95">
        <f>SUM(C23:F23)</f>
        <v>-23</v>
      </c>
    </row>
    <row r="25" spans="1:7" ht="15.75">
      <c r="A25" s="4" t="s">
        <v>80</v>
      </c>
      <c r="C25" s="5">
        <v>0</v>
      </c>
      <c r="D25" s="5">
        <v>0</v>
      </c>
      <c r="F25" s="5">
        <v>0</v>
      </c>
      <c r="G25" s="5">
        <v>0</v>
      </c>
    </row>
    <row r="27" spans="1:7" ht="35.25" customHeight="1" thickBot="1">
      <c r="A27" s="93" t="s">
        <v>136</v>
      </c>
      <c r="C27" s="94">
        <f>SUM(C12:C26)</f>
        <v>40999</v>
      </c>
      <c r="D27" s="94">
        <f>SUM(D12:D26)</f>
        <v>5547.984</v>
      </c>
      <c r="E27" s="94">
        <f>SUM(E12:E26)</f>
        <v>926</v>
      </c>
      <c r="F27" s="94">
        <f>SUM(F12:F26)</f>
        <v>-19802</v>
      </c>
      <c r="G27" s="94">
        <f>SUM(G12:G26)</f>
        <v>27670.983999999997</v>
      </c>
    </row>
    <row r="28" ht="16.5" thickTop="1"/>
    <row r="30" spans="1:7" ht="15.75">
      <c r="A30" s="93" t="s">
        <v>137</v>
      </c>
      <c r="C30" s="7">
        <v>39999</v>
      </c>
      <c r="D30" s="7">
        <v>5547.984</v>
      </c>
      <c r="E30" s="7">
        <v>0</v>
      </c>
      <c r="F30" s="7">
        <v>17102</v>
      </c>
      <c r="G30" s="7">
        <v>62648.984</v>
      </c>
    </row>
    <row r="31" spans="3:7" ht="15.75">
      <c r="C31" s="7"/>
      <c r="D31" s="7"/>
      <c r="E31" s="7"/>
      <c r="F31" s="7"/>
      <c r="G31" s="7"/>
    </row>
    <row r="32" spans="1:7" ht="15.75">
      <c r="A32" s="4" t="s">
        <v>103</v>
      </c>
      <c r="C32" s="7">
        <v>1000</v>
      </c>
      <c r="D32" s="7"/>
      <c r="E32" s="7"/>
      <c r="F32" s="7">
        <v>-1000</v>
      </c>
      <c r="G32" s="7">
        <v>0</v>
      </c>
    </row>
    <row r="33" spans="3:7" ht="15.75">
      <c r="C33" s="7"/>
      <c r="D33" s="7"/>
      <c r="E33" s="7"/>
      <c r="F33" s="7"/>
      <c r="G33" s="7"/>
    </row>
    <row r="34" spans="1:7" ht="15.75">
      <c r="A34" s="4" t="s">
        <v>78</v>
      </c>
      <c r="C34" s="7">
        <v>0</v>
      </c>
      <c r="D34" s="7">
        <v>0</v>
      </c>
      <c r="E34" s="7"/>
      <c r="F34" s="7">
        <v>-42761</v>
      </c>
      <c r="G34" s="7">
        <v>-42761</v>
      </c>
    </row>
    <row r="35" spans="1:7" ht="15.75">
      <c r="A35" s="4" t="s">
        <v>79</v>
      </c>
      <c r="C35" s="7"/>
      <c r="D35" s="7"/>
      <c r="E35" s="7"/>
      <c r="F35" s="7"/>
      <c r="G35" s="7"/>
    </row>
    <row r="36" spans="3:7" ht="15.75">
      <c r="C36" s="7"/>
      <c r="D36" s="7"/>
      <c r="E36" s="7"/>
      <c r="F36" s="7"/>
      <c r="G36" s="7"/>
    </row>
    <row r="37" spans="1:7" ht="15.75">
      <c r="A37" s="4" t="s">
        <v>80</v>
      </c>
      <c r="C37" s="7">
        <v>0</v>
      </c>
      <c r="D37" s="7">
        <v>0</v>
      </c>
      <c r="E37" s="7"/>
      <c r="F37" s="7">
        <v>0</v>
      </c>
      <c r="G37" s="7">
        <v>0</v>
      </c>
    </row>
    <row r="38" spans="3:7" ht="15.75">
      <c r="C38" s="7"/>
      <c r="D38" s="7"/>
      <c r="E38" s="7"/>
      <c r="F38" s="7"/>
      <c r="G38" s="7"/>
    </row>
    <row r="39" spans="1:7" ht="38.25" customHeight="1" thickBot="1">
      <c r="A39" s="93" t="s">
        <v>138</v>
      </c>
      <c r="C39" s="94">
        <v>40999</v>
      </c>
      <c r="D39" s="94">
        <v>5547.984</v>
      </c>
      <c r="E39" s="94">
        <v>0</v>
      </c>
      <c r="F39" s="94">
        <v>-26659</v>
      </c>
      <c r="G39" s="94">
        <v>19887.983999999997</v>
      </c>
    </row>
    <row r="40" ht="16.5" thickTop="1"/>
    <row r="42" ht="15.75">
      <c r="A42" s="91" t="s">
        <v>82</v>
      </c>
    </row>
    <row r="43" ht="15.75">
      <c r="A43" s="91" t="s">
        <v>109</v>
      </c>
    </row>
  </sheetData>
  <printOptions horizontalCentered="1"/>
  <pageMargins left="0.64" right="0.36" top="1" bottom="1" header="0.5" footer="0.5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7"/>
  <sheetViews>
    <sheetView tabSelected="1" zoomScale="75" zoomScaleNormal="75" workbookViewId="0" topLeftCell="S1">
      <selection activeCell="U1" sqref="U1:AE59"/>
    </sheetView>
  </sheetViews>
  <sheetFormatPr defaultColWidth="9.00390625" defaultRowHeight="16.5"/>
  <cols>
    <col min="1" max="1" width="4.75390625" style="4" customWidth="1"/>
    <col min="2" max="2" width="3.75390625" style="4" customWidth="1"/>
    <col min="3" max="3" width="5.375" style="4" customWidth="1"/>
    <col min="4" max="6" width="9.00390625" style="4" customWidth="1"/>
    <col min="7" max="7" width="13.875" style="4" customWidth="1"/>
    <col min="8" max="9" width="9.75390625" style="4" hidden="1" customWidth="1"/>
    <col min="10" max="10" width="10.625" style="4" hidden="1" customWidth="1"/>
    <col min="11" max="13" width="12.125" style="4" hidden="1" customWidth="1"/>
    <col min="14" max="14" width="11.75390625" style="10" hidden="1" customWidth="1"/>
    <col min="15" max="15" width="10.625" style="10" hidden="1" customWidth="1"/>
    <col min="16" max="16" width="18.625" style="4" customWidth="1"/>
    <col min="17" max="17" width="21.75390625" style="4" customWidth="1"/>
    <col min="18" max="18" width="18.625" style="4" customWidth="1"/>
    <col min="19" max="19" width="21.25390625" style="4" customWidth="1"/>
    <col min="20" max="20" width="10.875" style="4" customWidth="1"/>
    <col min="21" max="21" width="5.375" style="4" customWidth="1"/>
    <col min="22" max="22" width="6.125" style="4" customWidth="1"/>
    <col min="23" max="23" width="5.375" style="4" customWidth="1"/>
    <col min="24" max="26" width="9.00390625" style="4" customWidth="1"/>
    <col min="27" max="27" width="15.875" style="4" customWidth="1"/>
    <col min="28" max="28" width="15.75390625" style="4" customWidth="1"/>
    <col min="29" max="29" width="6.875" style="4" customWidth="1"/>
    <col min="30" max="30" width="17.375" style="4" customWidth="1"/>
    <col min="31" max="16384" width="9.00390625" style="4" customWidth="1"/>
  </cols>
  <sheetData>
    <row r="1" spans="1:23" ht="18.75">
      <c r="A1" s="90" t="s">
        <v>13</v>
      </c>
      <c r="B1" s="15"/>
      <c r="P1" s="15"/>
      <c r="Q1" s="15"/>
      <c r="R1" s="15"/>
      <c r="S1" s="15"/>
      <c r="T1" s="15"/>
      <c r="U1" s="15"/>
      <c r="V1" s="90" t="s">
        <v>13</v>
      </c>
      <c r="W1" s="14"/>
    </row>
    <row r="2" spans="1:21" ht="15.75">
      <c r="A2" s="15"/>
      <c r="B2" s="15"/>
      <c r="P2" s="15"/>
      <c r="Q2" s="15"/>
      <c r="R2" s="15"/>
      <c r="S2" s="15"/>
      <c r="T2" s="15"/>
      <c r="U2" s="15"/>
    </row>
    <row r="3" spans="1:21" ht="15.75">
      <c r="A3" s="1"/>
      <c r="B3" s="15"/>
      <c r="P3" s="15"/>
      <c r="Q3" s="15"/>
      <c r="R3" s="15"/>
      <c r="S3" s="74"/>
      <c r="T3" s="16"/>
      <c r="U3" s="15"/>
    </row>
    <row r="4" spans="1:22" ht="15.75">
      <c r="A4" s="76" t="s">
        <v>69</v>
      </c>
      <c r="B4" s="15"/>
      <c r="P4" s="15"/>
      <c r="Q4" s="15"/>
      <c r="R4" s="15"/>
      <c r="S4" s="15"/>
      <c r="T4" s="15"/>
      <c r="U4" s="16"/>
      <c r="V4" s="2" t="s">
        <v>75</v>
      </c>
    </row>
    <row r="5" spans="1:32" ht="15.75">
      <c r="A5" s="76" t="s">
        <v>116</v>
      </c>
      <c r="B5" s="15"/>
      <c r="P5" s="17"/>
      <c r="Q5" s="17"/>
      <c r="R5" s="15"/>
      <c r="S5" s="17"/>
      <c r="T5" s="15"/>
      <c r="U5" s="16"/>
      <c r="V5" s="2" t="s">
        <v>117</v>
      </c>
      <c r="AF5" s="17"/>
    </row>
    <row r="6" spans="1:32" ht="15.75">
      <c r="A6" s="19"/>
      <c r="B6" s="20"/>
      <c r="C6" s="21"/>
      <c r="D6" s="21"/>
      <c r="E6" s="21"/>
      <c r="F6" s="21"/>
      <c r="G6" s="22"/>
      <c r="H6" s="108"/>
      <c r="I6" s="108"/>
      <c r="J6" s="108"/>
      <c r="K6" s="108"/>
      <c r="L6" s="23"/>
      <c r="M6" s="23"/>
      <c r="N6" s="23"/>
      <c r="O6" s="23"/>
      <c r="P6" s="159" t="s">
        <v>39</v>
      </c>
      <c r="Q6" s="160"/>
      <c r="R6" s="159" t="s">
        <v>133</v>
      </c>
      <c r="S6" s="160"/>
      <c r="T6" s="15"/>
      <c r="U6" s="15"/>
      <c r="AF6" s="17"/>
    </row>
    <row r="7" spans="1:32" ht="15.75">
      <c r="A7" s="26"/>
      <c r="B7" s="27"/>
      <c r="C7" s="28"/>
      <c r="D7" s="28"/>
      <c r="E7" s="28"/>
      <c r="F7" s="28"/>
      <c r="G7" s="29"/>
      <c r="H7" s="109" t="s">
        <v>105</v>
      </c>
      <c r="I7" s="109" t="s">
        <v>101</v>
      </c>
      <c r="J7" s="109" t="s">
        <v>100</v>
      </c>
      <c r="K7" s="109" t="s">
        <v>30</v>
      </c>
      <c r="L7" s="30" t="s">
        <v>105</v>
      </c>
      <c r="M7" s="30" t="s">
        <v>101</v>
      </c>
      <c r="N7" s="30" t="s">
        <v>100</v>
      </c>
      <c r="O7" s="30" t="s">
        <v>30</v>
      </c>
      <c r="P7" s="31" t="s">
        <v>21</v>
      </c>
      <c r="Q7" s="32" t="s">
        <v>22</v>
      </c>
      <c r="R7" s="31" t="s">
        <v>21</v>
      </c>
      <c r="S7" s="31" t="s">
        <v>22</v>
      </c>
      <c r="T7" s="15"/>
      <c r="U7" s="15"/>
      <c r="AB7" s="17" t="s">
        <v>16</v>
      </c>
      <c r="AD7" s="17" t="s">
        <v>16</v>
      </c>
      <c r="AF7" s="17"/>
    </row>
    <row r="8" spans="1:32" ht="15.75">
      <c r="A8" s="26"/>
      <c r="B8" s="27"/>
      <c r="C8" s="28"/>
      <c r="D8" s="28"/>
      <c r="E8" s="28"/>
      <c r="F8" s="28"/>
      <c r="G8" s="29"/>
      <c r="H8" s="110">
        <v>38168</v>
      </c>
      <c r="I8" s="110">
        <v>38077</v>
      </c>
      <c r="J8" s="110">
        <v>37986</v>
      </c>
      <c r="K8" s="110">
        <v>37894</v>
      </c>
      <c r="L8" s="89">
        <v>37802</v>
      </c>
      <c r="M8" s="89">
        <v>37711</v>
      </c>
      <c r="N8" s="89">
        <v>37621</v>
      </c>
      <c r="O8" s="89">
        <v>37529</v>
      </c>
      <c r="P8" s="33" t="s">
        <v>23</v>
      </c>
      <c r="Q8" s="34" t="s">
        <v>24</v>
      </c>
      <c r="R8" s="33" t="s">
        <v>23</v>
      </c>
      <c r="S8" s="33" t="s">
        <v>24</v>
      </c>
      <c r="T8" s="17"/>
      <c r="U8" s="15"/>
      <c r="AB8" s="17" t="s">
        <v>17</v>
      </c>
      <c r="AD8" s="17" t="s">
        <v>87</v>
      </c>
      <c r="AF8" s="17"/>
    </row>
    <row r="9" spans="1:32" ht="15.75">
      <c r="A9" s="26"/>
      <c r="B9" s="27"/>
      <c r="C9" s="28"/>
      <c r="D9" s="28"/>
      <c r="E9" s="28"/>
      <c r="F9" s="28"/>
      <c r="G9" s="29"/>
      <c r="H9" s="111"/>
      <c r="I9" s="111"/>
      <c r="J9" s="111"/>
      <c r="K9" s="111"/>
      <c r="L9" s="37"/>
      <c r="M9" s="37"/>
      <c r="N9" s="37"/>
      <c r="O9" s="37"/>
      <c r="P9" s="33" t="s">
        <v>19</v>
      </c>
      <c r="Q9" s="34" t="s">
        <v>19</v>
      </c>
      <c r="R9" s="33" t="s">
        <v>25</v>
      </c>
      <c r="S9" s="33" t="s">
        <v>26</v>
      </c>
      <c r="T9" s="15"/>
      <c r="U9" s="15"/>
      <c r="AB9" s="17" t="s">
        <v>18</v>
      </c>
      <c r="AD9" s="17" t="s">
        <v>85</v>
      </c>
      <c r="AF9" s="18"/>
    </row>
    <row r="10" spans="1:32" ht="15.75">
      <c r="A10" s="26"/>
      <c r="B10" s="27"/>
      <c r="C10" s="28"/>
      <c r="D10" s="28"/>
      <c r="E10" s="28"/>
      <c r="F10" s="28"/>
      <c r="G10" s="29"/>
      <c r="H10" s="111"/>
      <c r="I10" s="111"/>
      <c r="J10" s="111"/>
      <c r="K10" s="111"/>
      <c r="L10" s="37"/>
      <c r="M10" s="37"/>
      <c r="N10" s="37"/>
      <c r="O10" s="37"/>
      <c r="P10" s="38">
        <v>38168</v>
      </c>
      <c r="Q10" s="39">
        <v>37802</v>
      </c>
      <c r="R10" s="38">
        <v>38168</v>
      </c>
      <c r="S10" s="39">
        <v>37802</v>
      </c>
      <c r="T10" s="25"/>
      <c r="U10" s="17"/>
      <c r="AB10" s="17" t="s">
        <v>19</v>
      </c>
      <c r="AD10" s="17" t="s">
        <v>86</v>
      </c>
      <c r="AF10" s="17"/>
    </row>
    <row r="11" spans="1:30" ht="15.75">
      <c r="A11" s="26"/>
      <c r="B11" s="27"/>
      <c r="C11" s="28"/>
      <c r="D11" s="28"/>
      <c r="E11" s="28"/>
      <c r="F11" s="28"/>
      <c r="G11" s="29"/>
      <c r="H11" s="111"/>
      <c r="I11" s="111"/>
      <c r="J11" s="111"/>
      <c r="K11" s="111"/>
      <c r="L11" s="37"/>
      <c r="M11" s="37"/>
      <c r="N11" s="37"/>
      <c r="O11" s="37"/>
      <c r="P11" s="41" t="s">
        <v>20</v>
      </c>
      <c r="Q11" s="41" t="s">
        <v>20</v>
      </c>
      <c r="R11" s="24" t="s">
        <v>20</v>
      </c>
      <c r="S11" s="41" t="s">
        <v>20</v>
      </c>
      <c r="T11" s="130"/>
      <c r="U11" s="15"/>
      <c r="AB11" s="11">
        <v>38168</v>
      </c>
      <c r="AD11" s="11">
        <v>37802</v>
      </c>
    </row>
    <row r="12" spans="1:30" ht="15.75">
      <c r="A12" s="26"/>
      <c r="B12" s="27"/>
      <c r="C12" s="28"/>
      <c r="D12" s="28"/>
      <c r="E12" s="28"/>
      <c r="F12" s="28"/>
      <c r="G12" s="29"/>
      <c r="H12" s="112"/>
      <c r="I12" s="112"/>
      <c r="J12" s="112"/>
      <c r="K12" s="112"/>
      <c r="L12" s="43"/>
      <c r="M12" s="43"/>
      <c r="N12" s="43"/>
      <c r="O12" s="43"/>
      <c r="P12" s="44"/>
      <c r="Q12" s="44"/>
      <c r="R12" s="45"/>
      <c r="S12" s="44"/>
      <c r="T12" s="130"/>
      <c r="U12" s="25"/>
      <c r="AB12" s="17" t="s">
        <v>20</v>
      </c>
      <c r="AD12" s="17" t="s">
        <v>20</v>
      </c>
    </row>
    <row r="13" spans="1:30" ht="15.75">
      <c r="A13" s="26"/>
      <c r="B13" s="27"/>
      <c r="C13" s="28"/>
      <c r="D13" s="28"/>
      <c r="E13" s="28"/>
      <c r="F13" s="28"/>
      <c r="G13" s="125"/>
      <c r="H13" s="113"/>
      <c r="I13" s="113"/>
      <c r="J13" s="113"/>
      <c r="K13" s="113"/>
      <c r="L13" s="47"/>
      <c r="M13" s="47"/>
      <c r="N13" s="47"/>
      <c r="O13" s="47"/>
      <c r="P13" s="44"/>
      <c r="Q13" s="44"/>
      <c r="R13" s="45"/>
      <c r="S13" s="44"/>
      <c r="T13" s="130"/>
      <c r="U13" s="25"/>
      <c r="AB13" s="17"/>
      <c r="AD13" s="17"/>
    </row>
    <row r="14" spans="1:23" ht="15.75">
      <c r="A14" s="26"/>
      <c r="B14" s="77" t="s">
        <v>14</v>
      </c>
      <c r="D14" s="28"/>
      <c r="E14" s="28"/>
      <c r="F14" s="28"/>
      <c r="G14" s="126"/>
      <c r="H14" s="114">
        <v>3054</v>
      </c>
      <c r="I14" s="114">
        <v>7396</v>
      </c>
      <c r="J14" s="114">
        <v>1129</v>
      </c>
      <c r="K14" s="114">
        <v>675</v>
      </c>
      <c r="L14" s="48">
        <v>8436</v>
      </c>
      <c r="M14" s="48">
        <v>12388</v>
      </c>
      <c r="N14" s="48">
        <v>11673</v>
      </c>
      <c r="O14" s="48">
        <v>18429</v>
      </c>
      <c r="P14" s="50">
        <v>3054</v>
      </c>
      <c r="Q14" s="50">
        <v>8436</v>
      </c>
      <c r="R14" s="49">
        <v>12254</v>
      </c>
      <c r="S14" s="50">
        <v>50926</v>
      </c>
      <c r="T14" s="131"/>
      <c r="U14" s="25"/>
      <c r="V14" s="17"/>
      <c r="W14" s="91" t="s">
        <v>88</v>
      </c>
    </row>
    <row r="15" spans="1:30" ht="15.75">
      <c r="A15" s="26"/>
      <c r="B15" s="28"/>
      <c r="D15" s="28"/>
      <c r="E15" s="28"/>
      <c r="F15" s="28"/>
      <c r="G15" s="125"/>
      <c r="H15" s="115"/>
      <c r="I15" s="115"/>
      <c r="J15" s="115"/>
      <c r="K15" s="115"/>
      <c r="L15" s="52"/>
      <c r="M15" s="52"/>
      <c r="N15" s="52"/>
      <c r="O15" s="52"/>
      <c r="P15" s="44"/>
      <c r="Q15" s="44"/>
      <c r="R15" s="53"/>
      <c r="S15" s="44"/>
      <c r="T15" s="130"/>
      <c r="U15" s="25"/>
      <c r="V15" s="17"/>
      <c r="X15" s="35" t="s">
        <v>31</v>
      </c>
      <c r="AB15" s="36">
        <v>3448</v>
      </c>
      <c r="AC15" s="36"/>
      <c r="AD15" s="36">
        <v>2830</v>
      </c>
    </row>
    <row r="16" spans="1:30" ht="15.75">
      <c r="A16" s="26"/>
      <c r="B16" s="28" t="s">
        <v>66</v>
      </c>
      <c r="D16" s="28"/>
      <c r="E16" s="28"/>
      <c r="F16" s="28"/>
      <c r="G16" s="126"/>
      <c r="H16" s="114">
        <v>-2309</v>
      </c>
      <c r="I16" s="114">
        <v>-6588</v>
      </c>
      <c r="J16" s="114">
        <v>-1342</v>
      </c>
      <c r="K16" s="115">
        <v>-1049</v>
      </c>
      <c r="L16" s="52">
        <v>-51775</v>
      </c>
      <c r="M16" s="52">
        <v>-12219</v>
      </c>
      <c r="N16" s="52">
        <v>-11789</v>
      </c>
      <c r="O16" s="52">
        <v>-17603</v>
      </c>
      <c r="P16" s="50">
        <v>-2287</v>
      </c>
      <c r="Q16" s="50">
        <v>-51775</v>
      </c>
      <c r="R16" s="53">
        <v>-11266</v>
      </c>
      <c r="S16" s="50">
        <v>-93386</v>
      </c>
      <c r="T16" s="131"/>
      <c r="U16" s="25"/>
      <c r="V16" s="17"/>
      <c r="X16" s="35" t="s">
        <v>32</v>
      </c>
      <c r="AB16" s="36"/>
      <c r="AC16" s="36"/>
      <c r="AD16" s="36"/>
    </row>
    <row r="17" spans="1:30" ht="15.75">
      <c r="A17" s="26"/>
      <c r="B17" s="28"/>
      <c r="D17" s="28"/>
      <c r="E17" s="28"/>
      <c r="F17" s="28"/>
      <c r="G17" s="125"/>
      <c r="H17" s="115"/>
      <c r="I17" s="115"/>
      <c r="J17" s="115"/>
      <c r="K17" s="115"/>
      <c r="L17" s="52"/>
      <c r="M17" s="52"/>
      <c r="N17" s="52"/>
      <c r="O17" s="52"/>
      <c r="P17" s="54"/>
      <c r="Q17" s="54"/>
      <c r="R17" s="49"/>
      <c r="S17" s="54"/>
      <c r="T17" s="132"/>
      <c r="U17" s="40"/>
      <c r="V17" s="17"/>
      <c r="X17" s="35" t="s">
        <v>33</v>
      </c>
      <c r="AB17" s="36"/>
      <c r="AC17" s="36"/>
      <c r="AD17" s="36"/>
    </row>
    <row r="18" spans="1:30" ht="15.75">
      <c r="A18" s="26"/>
      <c r="B18" s="28" t="s">
        <v>70</v>
      </c>
      <c r="D18" s="28"/>
      <c r="E18" s="28"/>
      <c r="F18" s="28"/>
      <c r="G18" s="126"/>
      <c r="H18" s="114">
        <v>55</v>
      </c>
      <c r="I18" s="114">
        <v>79</v>
      </c>
      <c r="J18" s="114">
        <v>80</v>
      </c>
      <c r="K18" s="115">
        <v>207</v>
      </c>
      <c r="L18" s="52">
        <v>36</v>
      </c>
      <c r="M18" s="52">
        <v>81</v>
      </c>
      <c r="N18" s="52">
        <v>142</v>
      </c>
      <c r="O18" s="52">
        <v>400</v>
      </c>
      <c r="P18" s="81">
        <f>55+38</f>
        <v>93</v>
      </c>
      <c r="Q18" s="81">
        <v>36</v>
      </c>
      <c r="R18" s="78">
        <f>421+38</f>
        <v>459</v>
      </c>
      <c r="S18" s="81">
        <v>659</v>
      </c>
      <c r="T18" s="131"/>
      <c r="U18" s="25"/>
      <c r="V18" s="17"/>
      <c r="X18" s="35" t="s">
        <v>34</v>
      </c>
      <c r="AB18" s="36">
        <v>208</v>
      </c>
      <c r="AC18" s="42"/>
      <c r="AD18" s="36">
        <v>208</v>
      </c>
    </row>
    <row r="19" spans="1:30" ht="15.75">
      <c r="A19" s="26"/>
      <c r="B19" s="28"/>
      <c r="D19" s="28"/>
      <c r="E19" s="28"/>
      <c r="F19" s="28"/>
      <c r="G19" s="125"/>
      <c r="H19" s="115"/>
      <c r="I19" s="115"/>
      <c r="J19" s="115"/>
      <c r="K19" s="115"/>
      <c r="L19" s="52"/>
      <c r="M19" s="52"/>
      <c r="N19" s="52"/>
      <c r="O19" s="52"/>
      <c r="P19" s="79"/>
      <c r="Q19" s="79"/>
      <c r="R19" s="53"/>
      <c r="S19" s="79"/>
      <c r="T19" s="133"/>
      <c r="U19" s="25"/>
      <c r="V19" s="17"/>
      <c r="X19" s="35" t="s">
        <v>89</v>
      </c>
      <c r="AB19" s="36">
        <v>3770</v>
      </c>
      <c r="AC19" s="42"/>
      <c r="AD19" s="36">
        <v>2183</v>
      </c>
    </row>
    <row r="20" spans="1:30" ht="15.75">
      <c r="A20" s="26"/>
      <c r="B20" s="28" t="s">
        <v>71</v>
      </c>
      <c r="D20" s="28"/>
      <c r="E20" s="28"/>
      <c r="F20" s="28"/>
      <c r="G20" s="125"/>
      <c r="H20" s="115"/>
      <c r="I20" s="115"/>
      <c r="J20" s="115"/>
      <c r="K20" s="115"/>
      <c r="L20" s="52"/>
      <c r="M20" s="52"/>
      <c r="N20" s="52"/>
      <c r="O20" s="52"/>
      <c r="P20" s="140">
        <f>SUM(P14:P18)</f>
        <v>860</v>
      </c>
      <c r="Q20" s="140">
        <f>SUM(Q14:Q18)</f>
        <v>-43303</v>
      </c>
      <c r="R20" s="140">
        <f>SUM(R14:R18)</f>
        <v>1447</v>
      </c>
      <c r="S20" s="140">
        <f>SUM(S14:S18)</f>
        <v>-41801</v>
      </c>
      <c r="T20" s="132"/>
      <c r="U20" s="27"/>
      <c r="V20" s="17"/>
      <c r="AB20" s="46">
        <f>SUM(AB15:AB19)</f>
        <v>7426</v>
      </c>
      <c r="AC20" s="36"/>
      <c r="AD20" s="46">
        <v>5221</v>
      </c>
    </row>
    <row r="21" spans="1:30" ht="15.75">
      <c r="A21" s="26"/>
      <c r="B21" s="28"/>
      <c r="D21" s="28"/>
      <c r="E21" s="28"/>
      <c r="F21" s="28"/>
      <c r="G21" s="125"/>
      <c r="H21" s="115"/>
      <c r="I21" s="115"/>
      <c r="J21" s="115"/>
      <c r="K21" s="115"/>
      <c r="L21" s="52"/>
      <c r="M21" s="52"/>
      <c r="N21" s="52"/>
      <c r="O21" s="52"/>
      <c r="P21" s="44"/>
      <c r="Q21" s="44"/>
      <c r="R21" s="53"/>
      <c r="S21" s="44"/>
      <c r="T21" s="132"/>
      <c r="U21" s="27"/>
      <c r="V21" s="17"/>
      <c r="W21" s="91" t="s">
        <v>27</v>
      </c>
      <c r="AB21" s="36"/>
      <c r="AC21" s="36"/>
      <c r="AD21" s="36"/>
    </row>
    <row r="22" spans="1:30" ht="15.75">
      <c r="A22" s="26"/>
      <c r="B22" s="28" t="s">
        <v>15</v>
      </c>
      <c r="D22" s="28"/>
      <c r="E22" s="28"/>
      <c r="F22" s="28"/>
      <c r="G22" s="126"/>
      <c r="H22" s="114">
        <v>-575</v>
      </c>
      <c r="I22" s="114">
        <v>-229</v>
      </c>
      <c r="J22" s="114">
        <v>-209</v>
      </c>
      <c r="K22" s="115">
        <v>-200</v>
      </c>
      <c r="L22" s="52">
        <v>-222</v>
      </c>
      <c r="M22" s="52">
        <v>-231</v>
      </c>
      <c r="N22" s="52">
        <v>-255</v>
      </c>
      <c r="O22" s="52">
        <v>-210</v>
      </c>
      <c r="P22" s="50">
        <v>-575</v>
      </c>
      <c r="Q22" s="50">
        <v>-222</v>
      </c>
      <c r="R22" s="49">
        <v>-1213</v>
      </c>
      <c r="S22" s="50">
        <v>-918</v>
      </c>
      <c r="T22" s="131"/>
      <c r="U22" s="51"/>
      <c r="V22" s="17"/>
      <c r="X22" s="35" t="s">
        <v>6</v>
      </c>
      <c r="AB22" s="36">
        <v>438</v>
      </c>
      <c r="AC22" s="36"/>
      <c r="AD22" s="36">
        <v>423</v>
      </c>
    </row>
    <row r="23" spans="1:30" ht="15.75">
      <c r="A23" s="26"/>
      <c r="B23" s="28" t="s">
        <v>72</v>
      </c>
      <c r="D23" s="28"/>
      <c r="E23" s="28"/>
      <c r="F23" s="28"/>
      <c r="G23" s="125"/>
      <c r="H23" s="115"/>
      <c r="I23" s="115"/>
      <c r="J23" s="115"/>
      <c r="K23" s="115"/>
      <c r="L23" s="52"/>
      <c r="M23" s="52"/>
      <c r="N23" s="52"/>
      <c r="O23" s="52"/>
      <c r="P23" s="129">
        <v>0</v>
      </c>
      <c r="Q23" s="129">
        <v>0</v>
      </c>
      <c r="R23" s="78">
        <v>0</v>
      </c>
      <c r="S23" s="129">
        <v>0</v>
      </c>
      <c r="T23" s="134"/>
      <c r="U23" s="27"/>
      <c r="V23" s="17"/>
      <c r="X23" s="4" t="s">
        <v>113</v>
      </c>
      <c r="AB23" s="36">
        <v>45900</v>
      </c>
      <c r="AD23" s="36">
        <v>0</v>
      </c>
    </row>
    <row r="24" spans="1:30" ht="16.5">
      <c r="A24" s="26"/>
      <c r="B24" s="77" t="s">
        <v>140</v>
      </c>
      <c r="D24" s="28"/>
      <c r="E24" s="28"/>
      <c r="F24" s="28"/>
      <c r="G24" s="128"/>
      <c r="H24" s="117">
        <v>225</v>
      </c>
      <c r="I24" s="117">
        <v>658</v>
      </c>
      <c r="J24" s="117">
        <v>-342</v>
      </c>
      <c r="K24" s="117">
        <v>-367</v>
      </c>
      <c r="L24" s="105">
        <v>-43525</v>
      </c>
      <c r="M24" s="105">
        <v>19</v>
      </c>
      <c r="N24" s="105">
        <v>-229</v>
      </c>
      <c r="O24" s="105">
        <v>1016</v>
      </c>
      <c r="P24" s="83">
        <f>SUM(P20:P23)</f>
        <v>285</v>
      </c>
      <c r="Q24" s="83">
        <f>SUM(Q20:Q23)</f>
        <v>-43525</v>
      </c>
      <c r="R24" s="83">
        <f>SUM(R20:R23)</f>
        <v>234</v>
      </c>
      <c r="S24" s="83">
        <f>SUM(S20:S23)</f>
        <v>-42719</v>
      </c>
      <c r="T24" s="132"/>
      <c r="U24" s="27"/>
      <c r="V24" s="17"/>
      <c r="X24" s="35" t="s">
        <v>7</v>
      </c>
      <c r="AB24" s="36">
        <v>9155</v>
      </c>
      <c r="AC24" s="42"/>
      <c r="AD24" s="36">
        <v>10711</v>
      </c>
    </row>
    <row r="25" spans="1:30" ht="15.75">
      <c r="A25" s="26"/>
      <c r="B25" s="28"/>
      <c r="D25" s="28"/>
      <c r="E25" s="28"/>
      <c r="F25" s="28"/>
      <c r="G25" s="127"/>
      <c r="H25" s="115"/>
      <c r="I25" s="115"/>
      <c r="J25" s="115"/>
      <c r="K25" s="115"/>
      <c r="L25" s="52"/>
      <c r="M25" s="52"/>
      <c r="N25" s="52"/>
      <c r="O25" s="52"/>
      <c r="P25" s="62"/>
      <c r="Q25" s="62"/>
      <c r="R25" s="49"/>
      <c r="S25" s="62"/>
      <c r="T25" s="133"/>
      <c r="U25" s="27"/>
      <c r="V25" s="17"/>
      <c r="X25" s="35" t="s">
        <v>8</v>
      </c>
      <c r="AB25" s="36">
        <v>1402</v>
      </c>
      <c r="AC25" s="42"/>
      <c r="AD25" s="36">
        <v>16728</v>
      </c>
    </row>
    <row r="26" spans="1:30" ht="16.5">
      <c r="A26" s="26"/>
      <c r="B26" s="28" t="s">
        <v>0</v>
      </c>
      <c r="D26" s="28"/>
      <c r="E26" s="28"/>
      <c r="F26" s="28"/>
      <c r="G26" s="128"/>
      <c r="H26" s="116">
        <v>-1</v>
      </c>
      <c r="I26" s="116">
        <v>0</v>
      </c>
      <c r="J26" s="116"/>
      <c r="K26" s="118">
        <v>0</v>
      </c>
      <c r="L26" s="106">
        <v>139</v>
      </c>
      <c r="M26" s="106">
        <v>-8</v>
      </c>
      <c r="N26" s="106">
        <v>118</v>
      </c>
      <c r="O26" s="106">
        <v>-340</v>
      </c>
      <c r="P26" s="81">
        <v>-2</v>
      </c>
      <c r="Q26" s="81">
        <v>139</v>
      </c>
      <c r="R26" s="80">
        <v>-2</v>
      </c>
      <c r="S26" s="81">
        <v>-91</v>
      </c>
      <c r="T26" s="132"/>
      <c r="U26" s="55"/>
      <c r="V26" s="17"/>
      <c r="X26" s="35" t="s">
        <v>9</v>
      </c>
      <c r="AB26" s="36">
        <v>5885</v>
      </c>
      <c r="AC26" s="42"/>
      <c r="AD26" s="36">
        <v>3692</v>
      </c>
    </row>
    <row r="27" spans="1:30" ht="16.5">
      <c r="A27" s="26"/>
      <c r="B27" s="77" t="s">
        <v>119</v>
      </c>
      <c r="D27" s="28"/>
      <c r="E27" s="28"/>
      <c r="F27" s="28"/>
      <c r="G27" s="128"/>
      <c r="H27" s="115">
        <v>224</v>
      </c>
      <c r="I27" s="115">
        <v>658</v>
      </c>
      <c r="J27" s="115">
        <v>-342</v>
      </c>
      <c r="K27" s="115">
        <v>-367</v>
      </c>
      <c r="L27" s="52">
        <v>-43386</v>
      </c>
      <c r="M27" s="52">
        <v>11</v>
      </c>
      <c r="N27" s="52">
        <v>-111</v>
      </c>
      <c r="O27" s="52">
        <v>676</v>
      </c>
      <c r="P27" s="83">
        <f>SUM(P24:P26)</f>
        <v>283</v>
      </c>
      <c r="Q27" s="83">
        <f>SUM(Q24:Q26)</f>
        <v>-43386</v>
      </c>
      <c r="R27" s="83">
        <f>SUM(R24:R26)</f>
        <v>232</v>
      </c>
      <c r="S27" s="83">
        <f>SUM(S24:S26)</f>
        <v>-42810</v>
      </c>
      <c r="T27" s="131"/>
      <c r="U27" s="27"/>
      <c r="V27" s="17"/>
      <c r="X27" s="35" t="s">
        <v>4</v>
      </c>
      <c r="AB27" s="36">
        <f>6268+38</f>
        <v>6306</v>
      </c>
      <c r="AC27" s="36"/>
      <c r="AD27" s="36">
        <v>3560</v>
      </c>
    </row>
    <row r="28" spans="1:30" ht="15.75">
      <c r="A28" s="26"/>
      <c r="B28" s="4" t="s">
        <v>35</v>
      </c>
      <c r="P28" s="154">
        <v>49</v>
      </c>
      <c r="Q28" s="155">
        <v>0</v>
      </c>
      <c r="R28" s="154">
        <v>49</v>
      </c>
      <c r="S28" s="155">
        <v>0</v>
      </c>
      <c r="T28" s="133"/>
      <c r="U28" s="51"/>
      <c r="V28" s="17"/>
      <c r="X28" s="56"/>
      <c r="AB28" s="46">
        <f>SUM(AB22:AB27)</f>
        <v>69086</v>
      </c>
      <c r="AC28" s="36"/>
      <c r="AD28" s="46">
        <v>35114</v>
      </c>
    </row>
    <row r="29" spans="1:30" ht="16.5" thickBot="1">
      <c r="A29" s="26"/>
      <c r="B29" s="77" t="s">
        <v>139</v>
      </c>
      <c r="P29" s="156">
        <f>+P27+P28</f>
        <v>332</v>
      </c>
      <c r="Q29" s="156">
        <f>+Q27-Q28</f>
        <v>-43386</v>
      </c>
      <c r="R29" s="156">
        <f>+R27+R28</f>
        <v>281</v>
      </c>
      <c r="S29" s="156">
        <f>+S27-S28</f>
        <v>-42810</v>
      </c>
      <c r="T29" s="133"/>
      <c r="U29" s="27"/>
      <c r="V29" s="17"/>
      <c r="X29" s="56"/>
      <c r="AB29" s="36"/>
      <c r="AC29" s="36"/>
      <c r="AD29" s="36"/>
    </row>
    <row r="30" spans="1:30" ht="16.5" thickTop="1">
      <c r="A30" s="158"/>
      <c r="B30" s="77"/>
      <c r="D30" s="28"/>
      <c r="E30" s="28"/>
      <c r="F30" s="28"/>
      <c r="G30" s="127"/>
      <c r="H30" s="115"/>
      <c r="I30" s="115"/>
      <c r="J30" s="115"/>
      <c r="K30" s="115"/>
      <c r="L30" s="52"/>
      <c r="M30" s="52"/>
      <c r="N30" s="52"/>
      <c r="O30" s="52"/>
      <c r="P30" s="50"/>
      <c r="Q30" s="54"/>
      <c r="R30" s="53"/>
      <c r="S30" s="54"/>
      <c r="T30" s="131"/>
      <c r="U30" s="51"/>
      <c r="V30" s="17"/>
      <c r="W30" s="91" t="s">
        <v>28</v>
      </c>
      <c r="AB30" s="57"/>
      <c r="AC30" s="57"/>
      <c r="AD30" s="57"/>
    </row>
    <row r="31" spans="1:30" ht="15.75">
      <c r="A31" s="158"/>
      <c r="B31" s="77"/>
      <c r="D31" s="28"/>
      <c r="E31" s="28"/>
      <c r="F31" s="28"/>
      <c r="G31" s="127"/>
      <c r="H31" s="115">
        <v>-49</v>
      </c>
      <c r="I31" s="114">
        <v>0</v>
      </c>
      <c r="J31" s="115">
        <v>0</v>
      </c>
      <c r="K31" s="115">
        <v>0</v>
      </c>
      <c r="L31" s="52">
        <v>0</v>
      </c>
      <c r="M31" s="52">
        <v>0</v>
      </c>
      <c r="N31" s="52">
        <v>0</v>
      </c>
      <c r="O31" s="157">
        <v>0</v>
      </c>
      <c r="P31" s="83"/>
      <c r="Q31" s="83"/>
      <c r="R31" s="83"/>
      <c r="S31" s="83"/>
      <c r="T31" s="132"/>
      <c r="U31" s="51"/>
      <c r="V31" s="17"/>
      <c r="X31" s="35" t="s">
        <v>37</v>
      </c>
      <c r="AB31" s="57">
        <v>5700</v>
      </c>
      <c r="AC31" s="57"/>
      <c r="AD31" s="57">
        <v>9005</v>
      </c>
    </row>
    <row r="32" spans="1:30" ht="15.75">
      <c r="A32" s="26"/>
      <c r="B32" s="84" t="s">
        <v>73</v>
      </c>
      <c r="D32" s="85"/>
      <c r="E32" s="85"/>
      <c r="F32" s="85"/>
      <c r="G32" s="86"/>
      <c r="H32" s="138">
        <v>16.70529568117252</v>
      </c>
      <c r="I32" s="138">
        <v>1.6049181717347811</v>
      </c>
      <c r="J32" s="138">
        <v>-0.8341671956433058</v>
      </c>
      <c r="K32" s="138">
        <v>-0.8951443298277579</v>
      </c>
      <c r="L32" s="107">
        <v>-105.82215774906567</v>
      </c>
      <c r="M32" s="107">
        <v>0.026829939041158955</v>
      </c>
      <c r="N32" s="107">
        <v>-0.27073847577896765</v>
      </c>
      <c r="O32" s="107">
        <v>1.648821708347587</v>
      </c>
      <c r="P32" s="135">
        <v>0.81</v>
      </c>
      <c r="Q32" s="135">
        <v>-105.82215774906567</v>
      </c>
      <c r="R32" s="135">
        <v>0.69</v>
      </c>
      <c r="S32" s="135">
        <v>-104.417244577456</v>
      </c>
      <c r="T32" s="27"/>
      <c r="U32" s="51"/>
      <c r="V32" s="17"/>
      <c r="X32" s="35" t="s">
        <v>10</v>
      </c>
      <c r="AB32" s="57">
        <v>9760</v>
      </c>
      <c r="AC32" s="57"/>
      <c r="AD32" s="57">
        <v>5915</v>
      </c>
    </row>
    <row r="33" spans="1:30" ht="15.75">
      <c r="A33" s="26"/>
      <c r="B33" s="27"/>
      <c r="D33" s="28"/>
      <c r="E33" s="28"/>
      <c r="F33" s="28"/>
      <c r="G33" s="29"/>
      <c r="H33" s="115"/>
      <c r="I33" s="115"/>
      <c r="J33" s="115"/>
      <c r="K33" s="119"/>
      <c r="L33" s="52"/>
      <c r="M33" s="52"/>
      <c r="N33" s="52"/>
      <c r="O33" s="64"/>
      <c r="P33" s="44"/>
      <c r="Q33" s="44"/>
      <c r="R33" s="15"/>
      <c r="S33" s="44"/>
      <c r="T33" s="51"/>
      <c r="U33" s="27"/>
      <c r="V33" s="17"/>
      <c r="X33" s="35" t="s">
        <v>11</v>
      </c>
      <c r="AB33" s="57">
        <v>6775</v>
      </c>
      <c r="AC33" s="57"/>
      <c r="AD33" s="57">
        <v>3936</v>
      </c>
    </row>
    <row r="34" spans="1:30" ht="15.75">
      <c r="A34" s="26"/>
      <c r="B34" s="82"/>
      <c r="D34" s="28"/>
      <c r="E34" s="28"/>
      <c r="F34" s="28"/>
      <c r="G34" s="29"/>
      <c r="H34" s="115"/>
      <c r="I34" s="115"/>
      <c r="J34" s="115"/>
      <c r="K34" s="115"/>
      <c r="L34" s="52"/>
      <c r="M34" s="52"/>
      <c r="N34" s="52"/>
      <c r="O34" s="52"/>
      <c r="P34" s="44"/>
      <c r="Q34" s="44"/>
      <c r="R34" s="15"/>
      <c r="S34" s="44"/>
      <c r="T34" s="27"/>
      <c r="U34" s="27"/>
      <c r="V34" s="17"/>
      <c r="X34" s="35" t="s">
        <v>0</v>
      </c>
      <c r="AB34" s="57">
        <v>2</v>
      </c>
      <c r="AC34" s="57"/>
      <c r="AD34" s="57">
        <v>0</v>
      </c>
    </row>
    <row r="35" spans="1:30" ht="15.75">
      <c r="A35" s="26"/>
      <c r="B35" s="27"/>
      <c r="C35" s="27"/>
      <c r="D35" s="28"/>
      <c r="E35" s="28"/>
      <c r="F35" s="28"/>
      <c r="G35" s="29"/>
      <c r="H35" s="115"/>
      <c r="I35" s="115"/>
      <c r="J35" s="115"/>
      <c r="K35" s="115"/>
      <c r="L35" s="52"/>
      <c r="M35" s="52"/>
      <c r="N35" s="52"/>
      <c r="O35" s="52"/>
      <c r="P35" s="53"/>
      <c r="Q35" s="44"/>
      <c r="R35" s="29"/>
      <c r="S35" s="44"/>
      <c r="T35" s="51"/>
      <c r="U35" s="27"/>
      <c r="V35" s="17"/>
      <c r="X35" s="56"/>
      <c r="AB35" s="58">
        <f>SUM(AB31:AB34)</f>
        <v>22237</v>
      </c>
      <c r="AC35" s="57"/>
      <c r="AD35" s="58">
        <v>18856</v>
      </c>
    </row>
    <row r="36" spans="1:30" ht="15.75">
      <c r="A36" s="70"/>
      <c r="B36" s="123"/>
      <c r="C36" s="123"/>
      <c r="D36" s="121"/>
      <c r="E36" s="121"/>
      <c r="F36" s="121"/>
      <c r="G36" s="122"/>
      <c r="H36" s="115"/>
      <c r="I36" s="115"/>
      <c r="J36" s="115"/>
      <c r="K36" s="115"/>
      <c r="L36" s="52"/>
      <c r="M36" s="52"/>
      <c r="N36" s="52"/>
      <c r="O36" s="52"/>
      <c r="P36" s="78"/>
      <c r="Q36" s="124"/>
      <c r="R36" s="122"/>
      <c r="S36" s="124"/>
      <c r="T36" s="27"/>
      <c r="U36" s="51"/>
      <c r="V36" s="17"/>
      <c r="X36" s="56"/>
      <c r="AB36" s="57"/>
      <c r="AC36" s="57"/>
      <c r="AD36" s="57"/>
    </row>
    <row r="37" spans="1:30" ht="15.75">
      <c r="A37" s="27"/>
      <c r="T37" s="27"/>
      <c r="U37" s="27"/>
      <c r="V37" s="17"/>
      <c r="W37" s="91" t="s">
        <v>76</v>
      </c>
      <c r="AB37" s="59">
        <f>+AB28-AB35</f>
        <v>46849</v>
      </c>
      <c r="AC37" s="57"/>
      <c r="AD37" s="59">
        <v>16258</v>
      </c>
    </row>
    <row r="38" spans="1:30" ht="16.5" thickBot="1">
      <c r="A38" s="27"/>
      <c r="T38" s="27"/>
      <c r="U38" s="51"/>
      <c r="V38" s="17"/>
      <c r="AB38" s="152">
        <f>+AB37+AB20</f>
        <v>54275</v>
      </c>
      <c r="AC38" s="57"/>
      <c r="AD38" s="152">
        <v>21479</v>
      </c>
    </row>
    <row r="39" spans="1:30" ht="15.75">
      <c r="A39" s="27"/>
      <c r="T39" s="63"/>
      <c r="U39" s="27"/>
      <c r="V39" s="17"/>
      <c r="AB39" s="57"/>
      <c r="AC39" s="57"/>
      <c r="AD39" s="57"/>
    </row>
    <row r="40" spans="1:30" ht="16.5">
      <c r="A40" s="27"/>
      <c r="T40" s="27"/>
      <c r="U40" s="27"/>
      <c r="V40" s="17"/>
      <c r="W40" s="92" t="s">
        <v>3</v>
      </c>
      <c r="AB40" s="61">
        <v>40999</v>
      </c>
      <c r="AC40" s="61"/>
      <c r="AD40" s="61">
        <v>40999</v>
      </c>
    </row>
    <row r="41" spans="1:30" ht="16.5">
      <c r="A41" s="82" t="s">
        <v>74</v>
      </c>
      <c r="T41" s="27"/>
      <c r="U41" s="27"/>
      <c r="V41" s="17"/>
      <c r="W41" s="92" t="s">
        <v>12</v>
      </c>
      <c r="X41" s="35"/>
      <c r="AB41" s="61"/>
      <c r="AC41" s="61"/>
      <c r="AD41" s="61"/>
    </row>
    <row r="42" spans="1:30" ht="15.75">
      <c r="A42" s="82" t="s">
        <v>110</v>
      </c>
      <c r="T42" s="51"/>
      <c r="U42" s="63"/>
      <c r="V42" s="17"/>
      <c r="W42" s="35"/>
      <c r="X42" s="35" t="s">
        <v>95</v>
      </c>
      <c r="AB42" s="61">
        <v>5548</v>
      </c>
      <c r="AC42" s="61"/>
      <c r="AD42" s="61">
        <v>5548</v>
      </c>
    </row>
    <row r="43" spans="20:30" ht="15.75">
      <c r="T43" s="27"/>
      <c r="U43" s="27"/>
      <c r="V43" s="17"/>
      <c r="X43" s="4" t="s">
        <v>112</v>
      </c>
      <c r="AB43" s="4">
        <v>926</v>
      </c>
      <c r="AD43" s="148">
        <v>0</v>
      </c>
    </row>
    <row r="44" spans="1:30" ht="15.75">
      <c r="A44" s="27"/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88"/>
      <c r="O44" s="88"/>
      <c r="P44" s="27"/>
      <c r="Q44" s="27"/>
      <c r="R44" s="27"/>
      <c r="S44" s="27"/>
      <c r="T44" s="27"/>
      <c r="U44" s="27"/>
      <c r="V44" s="17"/>
      <c r="X44" s="4" t="s">
        <v>107</v>
      </c>
      <c r="AB44" s="59">
        <f>-19838-2+38</f>
        <v>-19802</v>
      </c>
      <c r="AC44" s="61"/>
      <c r="AD44" s="59">
        <v>-26659</v>
      </c>
    </row>
    <row r="45" spans="1:30" ht="16.5">
      <c r="A45" s="27"/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88"/>
      <c r="O45" s="88"/>
      <c r="P45" s="27"/>
      <c r="Q45" s="27"/>
      <c r="R45" s="27"/>
      <c r="S45" s="27"/>
      <c r="T45" s="27"/>
      <c r="U45" s="27"/>
      <c r="V45" s="17"/>
      <c r="W45" s="92" t="s">
        <v>142</v>
      </c>
      <c r="X45" s="56"/>
      <c r="AB45" s="61">
        <f>SUM(AB40:AB44)</f>
        <v>27671</v>
      </c>
      <c r="AC45" s="61"/>
      <c r="AD45" s="61">
        <v>19888</v>
      </c>
    </row>
    <row r="46" spans="1:30" ht="15.75">
      <c r="A46" s="27"/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88"/>
      <c r="O46" s="88"/>
      <c r="P46" s="27"/>
      <c r="Q46" s="27"/>
      <c r="R46" s="27"/>
      <c r="S46" s="27"/>
      <c r="T46" s="27"/>
      <c r="U46" s="51"/>
      <c r="V46" s="17"/>
      <c r="W46" s="35" t="s">
        <v>35</v>
      </c>
      <c r="X46" s="56"/>
      <c r="AB46" s="59">
        <v>16202</v>
      </c>
      <c r="AC46" s="67"/>
      <c r="AD46" s="153">
        <v>0</v>
      </c>
    </row>
    <row r="47" spans="1:30" ht="15.75">
      <c r="A47" s="27"/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88"/>
      <c r="O47" s="88"/>
      <c r="P47" s="27"/>
      <c r="Q47" s="27"/>
      <c r="R47" s="27"/>
      <c r="S47" s="27"/>
      <c r="T47" s="27"/>
      <c r="U47" s="51"/>
      <c r="V47" s="17"/>
      <c r="W47" s="35"/>
      <c r="X47" s="56"/>
      <c r="AB47" s="58">
        <f>SUM(AB45:AB46)</f>
        <v>43873</v>
      </c>
      <c r="AC47" s="61"/>
      <c r="AD47" s="58">
        <v>19888</v>
      </c>
    </row>
    <row r="48" spans="1:30" ht="15.75">
      <c r="A48" s="27"/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88"/>
      <c r="O48" s="88"/>
      <c r="P48" s="27"/>
      <c r="Q48" s="27"/>
      <c r="R48" s="27"/>
      <c r="S48" s="27"/>
      <c r="T48" s="27"/>
      <c r="U48" s="27"/>
      <c r="V48" s="17"/>
      <c r="X48" s="56"/>
      <c r="AB48" s="61"/>
      <c r="AC48" s="61"/>
      <c r="AD48" s="61"/>
    </row>
    <row r="49" spans="1:30" ht="15.75">
      <c r="A49" s="87"/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88"/>
      <c r="O49" s="88"/>
      <c r="P49" s="27"/>
      <c r="Q49" s="27"/>
      <c r="R49" s="27"/>
      <c r="S49" s="27"/>
      <c r="T49" s="55"/>
      <c r="U49" s="27"/>
      <c r="V49" s="17"/>
      <c r="W49" s="35" t="s">
        <v>36</v>
      </c>
      <c r="AB49" s="61">
        <f>1696-1</f>
        <v>1695</v>
      </c>
      <c r="AC49" s="61"/>
      <c r="AD49" s="61">
        <v>1591</v>
      </c>
    </row>
    <row r="50" spans="1:30" ht="15.75">
      <c r="A50" s="27"/>
      <c r="B50" s="75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88"/>
      <c r="O50" s="88"/>
      <c r="P50" s="27"/>
      <c r="Q50" s="27"/>
      <c r="R50" s="27"/>
      <c r="S50" s="27"/>
      <c r="T50" s="27"/>
      <c r="U50" s="27"/>
      <c r="V50" s="17"/>
      <c r="W50" s="35" t="s">
        <v>38</v>
      </c>
      <c r="AB50" s="59">
        <v>8707</v>
      </c>
      <c r="AC50" s="61"/>
      <c r="AD50" s="59">
        <v>0</v>
      </c>
    </row>
    <row r="51" spans="1:30" ht="15.75">
      <c r="A51" s="51"/>
      <c r="B51" s="51"/>
      <c r="C51" s="17"/>
      <c r="N51" s="4"/>
      <c r="O51" s="4"/>
      <c r="P51" s="57"/>
      <c r="Q51" s="57"/>
      <c r="R51" s="57"/>
      <c r="U51" s="55"/>
      <c r="V51" s="17"/>
      <c r="AB51" s="57">
        <f>SUM(AB49:AB50)</f>
        <v>10402</v>
      </c>
      <c r="AC51" s="57"/>
      <c r="AD51" s="57">
        <f>SUM(AD49:AD50)</f>
        <v>1591</v>
      </c>
    </row>
    <row r="52" spans="1:30" ht="16.5" thickBot="1">
      <c r="A52" s="27"/>
      <c r="B52" s="27"/>
      <c r="C52" s="17"/>
      <c r="N52" s="4"/>
      <c r="O52" s="4"/>
      <c r="U52" s="27"/>
      <c r="V52" s="17"/>
      <c r="AB52" s="60">
        <f>+AB47+AB51</f>
        <v>54275</v>
      </c>
      <c r="AC52" s="57"/>
      <c r="AD52" s="60">
        <f>+AD47+AD51</f>
        <v>21479</v>
      </c>
    </row>
    <row r="53" spans="1:22" ht="16.5" thickTop="1">
      <c r="A53" s="27"/>
      <c r="B53" s="27"/>
      <c r="N53" s="4"/>
      <c r="O53" s="4"/>
      <c r="P53" s="57"/>
      <c r="Q53" s="57"/>
      <c r="R53" s="57"/>
      <c r="U53" s="27"/>
      <c r="V53" s="17"/>
    </row>
    <row r="54" spans="1:30" ht="15.75">
      <c r="A54" s="51"/>
      <c r="B54" s="51"/>
      <c r="N54" s="4"/>
      <c r="O54" s="4"/>
      <c r="W54" s="91" t="s">
        <v>29</v>
      </c>
      <c r="AB54" s="57">
        <v>67</v>
      </c>
      <c r="AD54" s="57">
        <v>48.50850020732213</v>
      </c>
    </row>
    <row r="55" spans="1:15" ht="15.75">
      <c r="A55" s="27"/>
      <c r="B55" s="27"/>
      <c r="N55" s="4"/>
      <c r="O55" s="4"/>
    </row>
    <row r="56" spans="1:30" ht="15.75">
      <c r="A56" s="51"/>
      <c r="B56" s="51"/>
      <c r="N56" s="4"/>
      <c r="O56" s="4"/>
      <c r="AB56" s="120">
        <f>+AB38-AB52</f>
        <v>0</v>
      </c>
      <c r="AD56" s="120">
        <f>+AD38-AD52</f>
        <v>0</v>
      </c>
    </row>
    <row r="57" spans="1:23" ht="15.75">
      <c r="A57" s="27"/>
      <c r="B57" s="27"/>
      <c r="N57" s="4"/>
      <c r="O57" s="4"/>
      <c r="W57" s="91" t="s">
        <v>77</v>
      </c>
    </row>
    <row r="58" spans="1:23" ht="15.75">
      <c r="A58" s="27"/>
      <c r="B58" s="27"/>
      <c r="N58" s="4"/>
      <c r="O58" s="4"/>
      <c r="W58" s="91" t="s">
        <v>111</v>
      </c>
    </row>
    <row r="59" spans="1:15" ht="15.75">
      <c r="A59" s="63"/>
      <c r="B59" s="63"/>
      <c r="N59" s="4"/>
      <c r="O59" s="4"/>
    </row>
    <row r="60" spans="1:16" ht="15.75">
      <c r="A60" s="27"/>
      <c r="B60" s="27"/>
      <c r="N60" s="4"/>
      <c r="O60" s="4"/>
      <c r="P60" s="57"/>
    </row>
    <row r="61" spans="1:15" ht="15.75">
      <c r="A61" s="51"/>
      <c r="B61" s="51"/>
      <c r="N61" s="4"/>
      <c r="O61" s="4"/>
    </row>
    <row r="62" spans="1:15" ht="15.75">
      <c r="A62" s="27"/>
      <c r="B62" s="27"/>
      <c r="N62" s="4"/>
      <c r="O62" s="4"/>
    </row>
    <row r="63" spans="1:15" ht="15.75">
      <c r="A63" s="65"/>
      <c r="B63" s="65"/>
      <c r="N63" s="4"/>
      <c r="O63" s="4"/>
    </row>
    <row r="64" spans="1:15" ht="15.75">
      <c r="A64" s="66"/>
      <c r="B64" s="66"/>
      <c r="N64" s="4"/>
      <c r="O64" s="4"/>
    </row>
    <row r="65" spans="1:15" ht="15.75">
      <c r="A65" s="27"/>
      <c r="B65" s="27"/>
      <c r="N65" s="4"/>
      <c r="O65" s="4"/>
    </row>
    <row r="66" spans="1:15" ht="15.75">
      <c r="A66" s="66"/>
      <c r="B66" s="66"/>
      <c r="N66" s="4"/>
      <c r="O66" s="4"/>
    </row>
    <row r="67" spans="1:15" ht="15.75">
      <c r="A67" s="27"/>
      <c r="B67" s="27"/>
      <c r="N67" s="4"/>
      <c r="O67" s="4"/>
    </row>
    <row r="68" spans="1:15" ht="15.75">
      <c r="A68" s="67"/>
      <c r="B68" s="67"/>
      <c r="N68" s="4"/>
      <c r="O68" s="4"/>
    </row>
    <row r="69" spans="1:20" ht="15.75">
      <c r="A69" s="27"/>
      <c r="T69" s="27"/>
    </row>
    <row r="70" spans="1:20" ht="15.75">
      <c r="A70" s="27"/>
      <c r="T70" s="27"/>
    </row>
    <row r="71" spans="1:20" ht="15.75">
      <c r="A71" s="27"/>
      <c r="T71" s="51"/>
    </row>
    <row r="72" spans="1:21" ht="15.75">
      <c r="A72" s="27"/>
      <c r="T72" s="27"/>
      <c r="U72" s="27"/>
    </row>
    <row r="73" spans="1:21" ht="15.75">
      <c r="A73" s="27"/>
      <c r="T73" s="27"/>
      <c r="U73" s="27"/>
    </row>
    <row r="74" spans="1:21" ht="15.75">
      <c r="A74" s="28"/>
      <c r="T74" s="27"/>
      <c r="U74" s="51"/>
    </row>
    <row r="75" spans="1:21" ht="15.75">
      <c r="A75" s="28"/>
      <c r="T75" s="27"/>
      <c r="U75" s="27"/>
    </row>
    <row r="76" spans="1:21" ht="15.75">
      <c r="A76" s="28"/>
      <c r="T76" s="27"/>
      <c r="U76" s="27"/>
    </row>
    <row r="77" spans="1:21" ht="15.75">
      <c r="A77" s="28"/>
      <c r="T77" s="27"/>
      <c r="U77" s="27"/>
    </row>
    <row r="78" spans="1:30" s="69" customFormat="1" ht="15.75" customHeight="1">
      <c r="A78" s="28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10"/>
      <c r="O78" s="10"/>
      <c r="P78" s="4"/>
      <c r="Q78" s="4"/>
      <c r="R78" s="4"/>
      <c r="S78" s="4"/>
      <c r="T78" s="68"/>
      <c r="U78" s="27"/>
      <c r="V78" s="4"/>
      <c r="W78" s="4"/>
      <c r="X78" s="4"/>
      <c r="Y78" s="4"/>
      <c r="Z78" s="4"/>
      <c r="AA78" s="4"/>
      <c r="AB78" s="4"/>
      <c r="AC78" s="4"/>
      <c r="AD78" s="4"/>
    </row>
    <row r="79" spans="1:21" ht="15.75">
      <c r="A79" s="28"/>
      <c r="T79" s="27"/>
      <c r="U79" s="27"/>
    </row>
    <row r="80" spans="1:21" ht="15.75">
      <c r="A80" s="28"/>
      <c r="T80" s="27"/>
      <c r="U80" s="27"/>
    </row>
    <row r="81" spans="1:30" ht="15.75">
      <c r="A81" s="28"/>
      <c r="T81" s="27"/>
      <c r="U81" s="68"/>
      <c r="V81" s="69"/>
      <c r="W81" s="69"/>
      <c r="X81" s="69"/>
      <c r="Y81" s="69"/>
      <c r="Z81" s="69"/>
      <c r="AA81" s="69"/>
      <c r="AB81" s="69"/>
      <c r="AC81" s="69"/>
      <c r="AD81" s="69"/>
    </row>
    <row r="82" spans="1:21" ht="15.75">
      <c r="A82" s="28"/>
      <c r="T82" s="27"/>
      <c r="U82" s="27"/>
    </row>
    <row r="83" spans="1:21" ht="15.75">
      <c r="A83" s="28"/>
      <c r="T83" s="27"/>
      <c r="U83" s="27"/>
    </row>
    <row r="84" spans="1:21" ht="15.75">
      <c r="A84" s="28"/>
      <c r="T84" s="27"/>
      <c r="U84" s="27"/>
    </row>
    <row r="85" spans="1:21" ht="15.75">
      <c r="A85" s="28"/>
      <c r="T85" s="27"/>
      <c r="U85" s="27"/>
    </row>
    <row r="86" spans="1:21" ht="15.75">
      <c r="A86" s="28"/>
      <c r="T86" s="27"/>
      <c r="U86" s="27"/>
    </row>
    <row r="87" spans="1:21" ht="15.75">
      <c r="A87" s="28"/>
      <c r="T87" s="27"/>
      <c r="U87" s="27"/>
    </row>
    <row r="88" spans="1:21" ht="15.75">
      <c r="A88" s="28"/>
      <c r="T88" s="27"/>
      <c r="U88" s="27"/>
    </row>
    <row r="89" spans="20:21" ht="15.75">
      <c r="T89" s="27"/>
      <c r="U89" s="27"/>
    </row>
    <row r="90" spans="20:21" ht="15.75">
      <c r="T90" s="27"/>
      <c r="U90" s="27"/>
    </row>
    <row r="91" spans="20:21" ht="15.75">
      <c r="T91" s="27"/>
      <c r="U91" s="27"/>
    </row>
    <row r="92" spans="20:21" ht="15.75">
      <c r="T92" s="27"/>
      <c r="U92" s="27"/>
    </row>
    <row r="93" spans="20:21" ht="15.75">
      <c r="T93" s="27"/>
      <c r="U93" s="27"/>
    </row>
    <row r="94" spans="20:21" ht="15.75">
      <c r="T94" s="27"/>
      <c r="U94" s="27"/>
    </row>
    <row r="95" spans="20:21" ht="15.75">
      <c r="T95" s="27"/>
      <c r="U95" s="27"/>
    </row>
    <row r="96" spans="20:21" ht="15.75">
      <c r="T96" s="27"/>
      <c r="U96" s="27"/>
    </row>
    <row r="97" spans="20:21" ht="15.75">
      <c r="T97" s="27"/>
      <c r="U97" s="27"/>
    </row>
    <row r="98" spans="20:21" ht="15.75">
      <c r="T98" s="27"/>
      <c r="U98" s="27"/>
    </row>
    <row r="99" spans="20:21" ht="15.75">
      <c r="T99" s="27"/>
      <c r="U99" s="27"/>
    </row>
    <row r="100" spans="20:21" ht="15.75">
      <c r="T100" s="27"/>
      <c r="U100" s="27"/>
    </row>
    <row r="101" spans="20:21" ht="15.75">
      <c r="T101" s="27"/>
      <c r="U101" s="27"/>
    </row>
    <row r="102" spans="20:21" ht="15.75">
      <c r="T102" s="27"/>
      <c r="U102" s="27"/>
    </row>
    <row r="103" spans="20:21" ht="15.75">
      <c r="T103" s="27"/>
      <c r="U103" s="27"/>
    </row>
    <row r="104" spans="20:21" ht="15.75">
      <c r="T104" s="27"/>
      <c r="U104" s="27"/>
    </row>
    <row r="105" spans="20:21" ht="15.75">
      <c r="T105" s="27"/>
      <c r="U105" s="27"/>
    </row>
    <row r="106" spans="1:30" s="72" customFormat="1" ht="15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10"/>
      <c r="O106" s="10"/>
      <c r="P106" s="4"/>
      <c r="Q106" s="4"/>
      <c r="R106" s="4"/>
      <c r="S106" s="4"/>
      <c r="T106" s="71"/>
      <c r="U106" s="27"/>
      <c r="V106" s="4"/>
      <c r="W106" s="4"/>
      <c r="X106" s="4"/>
      <c r="Y106" s="4"/>
      <c r="Z106" s="4"/>
      <c r="AA106" s="4"/>
      <c r="AB106" s="4"/>
      <c r="AC106" s="4"/>
      <c r="AD106" s="4"/>
    </row>
    <row r="107" spans="20:21" ht="15.75">
      <c r="T107" s="27"/>
      <c r="U107" s="27"/>
    </row>
    <row r="108" spans="20:21" ht="15.75">
      <c r="T108" s="27"/>
      <c r="U108" s="27"/>
    </row>
    <row r="109" spans="20:30" ht="15.75">
      <c r="T109" s="73"/>
      <c r="U109" s="71"/>
      <c r="V109" s="72"/>
      <c r="W109" s="72"/>
      <c r="X109" s="72"/>
      <c r="Y109" s="72"/>
      <c r="Z109" s="72"/>
      <c r="AA109" s="72"/>
      <c r="AB109" s="72"/>
      <c r="AC109" s="72"/>
      <c r="AD109" s="72"/>
    </row>
    <row r="110" spans="20:21" ht="15.75">
      <c r="T110" s="66"/>
      <c r="U110" s="27"/>
    </row>
    <row r="111" spans="20:21" ht="15.75">
      <c r="T111" s="27"/>
      <c r="U111" s="27"/>
    </row>
    <row r="112" spans="20:21" ht="15.75">
      <c r="T112" s="15"/>
      <c r="U112" s="73"/>
    </row>
    <row r="113" spans="20:21" ht="15.75">
      <c r="T113" s="15"/>
      <c r="U113" s="66"/>
    </row>
    <row r="114" spans="20:21" ht="15.75">
      <c r="T114" s="15"/>
      <c r="U114" s="27"/>
    </row>
    <row r="115" ht="15.75">
      <c r="U115" s="15"/>
    </row>
    <row r="116" ht="15.75">
      <c r="U116" s="15"/>
    </row>
    <row r="117" ht="15.75">
      <c r="U117" s="15"/>
    </row>
  </sheetData>
  <mergeCells count="2">
    <mergeCell ref="P6:Q6"/>
    <mergeCell ref="R6:S6"/>
  </mergeCells>
  <printOptions horizontalCentered="1"/>
  <pageMargins left="0.65" right="0.31" top="0.74" bottom="0.28" header="0.26" footer="0.21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ss090a</dc:creator>
  <cp:keywords/>
  <dc:description/>
  <cp:lastModifiedBy>computer7</cp:lastModifiedBy>
  <cp:lastPrinted>2004-09-13T08:47:05Z</cp:lastPrinted>
  <dcterms:created xsi:type="dcterms:W3CDTF">1998-07-27T05:30:18Z</dcterms:created>
  <dcterms:modified xsi:type="dcterms:W3CDTF">2004-09-13T08:47:12Z</dcterms:modified>
  <cp:category/>
  <cp:version/>
  <cp:contentType/>
  <cp:contentStatus/>
</cp:coreProperties>
</file>